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2980" windowHeight="9000" activeTab="1"/>
  </bookViews>
  <sheets>
    <sheet name="ЗАОЧНАЯ январь 2024" sheetId="2" r:id="rId1"/>
    <sheet name="ОЧНАЯ январь 2024" sheetId="1" r:id="rId2"/>
  </sheets>
  <definedNames>
    <definedName name="_xlnm._FilterDatabase" localSheetId="0" hidden="1">'ЗАОЧНАЯ январь 2024'!$A$31:$AJ$55</definedName>
    <definedName name="_xlnm._FilterDatabase" localSheetId="1" hidden="1">'ОЧНАЯ январь 2024'!$A$30:$AP$85</definedName>
  </definedNames>
  <calcPr calcId="145621"/>
</workbook>
</file>

<file path=xl/calcChain.xml><?xml version="1.0" encoding="utf-8"?>
<calcChain xmlns="http://schemas.openxmlformats.org/spreadsheetml/2006/main">
  <c r="AI74" i="2" l="1"/>
  <c r="AH74" i="2"/>
  <c r="AG74" i="2"/>
  <c r="AA74" i="2"/>
  <c r="X74" i="2"/>
  <c r="U74" i="2"/>
  <c r="R74" i="2"/>
  <c r="O74" i="2"/>
  <c r="G74" i="2"/>
  <c r="E74" i="2"/>
  <c r="C74" i="2"/>
  <c r="AI73" i="2"/>
  <c r="AH73" i="2"/>
  <c r="AG73" i="2"/>
  <c r="AA73" i="2"/>
  <c r="X73" i="2"/>
  <c r="U73" i="2"/>
  <c r="R73" i="2"/>
  <c r="O73" i="2"/>
  <c r="G73" i="2"/>
  <c r="E73" i="2"/>
  <c r="C73" i="2"/>
  <c r="AI72" i="2"/>
  <c r="AH72" i="2"/>
  <c r="AG72" i="2"/>
  <c r="AA72" i="2"/>
  <c r="X72" i="2"/>
  <c r="U72" i="2"/>
  <c r="R72" i="2"/>
  <c r="O72" i="2"/>
  <c r="G72" i="2"/>
  <c r="E72" i="2"/>
  <c r="C72" i="2"/>
  <c r="AI71" i="2"/>
  <c r="AH71" i="2"/>
  <c r="AG71" i="2"/>
  <c r="AA71" i="2"/>
  <c r="X71" i="2"/>
  <c r="U71" i="2"/>
  <c r="R71" i="2"/>
  <c r="O71" i="2"/>
  <c r="M58" i="2"/>
  <c r="I58" i="2"/>
  <c r="G71" i="2"/>
  <c r="E71" i="2"/>
  <c r="C71" i="2"/>
  <c r="AI70" i="2"/>
  <c r="AH70" i="2"/>
  <c r="AG70" i="2"/>
  <c r="U70" i="2"/>
  <c r="R70" i="2"/>
  <c r="O70" i="2"/>
  <c r="E70" i="2"/>
  <c r="C70" i="2"/>
  <c r="AI69" i="2"/>
  <c r="AH69" i="2"/>
  <c r="AG69" i="2"/>
  <c r="U69" i="2"/>
  <c r="R69" i="2"/>
  <c r="O69" i="2"/>
  <c r="E69" i="2"/>
  <c r="E58" i="2" s="1"/>
  <c r="C69" i="2"/>
  <c r="AI68" i="2"/>
  <c r="AH68" i="2"/>
  <c r="AG68" i="2"/>
  <c r="U68" i="2"/>
  <c r="R68" i="2"/>
  <c r="O68" i="2"/>
  <c r="G68" i="2"/>
  <c r="E68" i="2"/>
  <c r="C68" i="2"/>
  <c r="AI67" i="2"/>
  <c r="AH67" i="2"/>
  <c r="AG67" i="2" s="1"/>
  <c r="U67" i="2"/>
  <c r="R67" i="2"/>
  <c r="O67" i="2"/>
  <c r="E67" i="2"/>
  <c r="C67" i="2"/>
  <c r="AI66" i="2"/>
  <c r="AH66" i="2"/>
  <c r="AG66" i="2" s="1"/>
  <c r="AA66" i="2"/>
  <c r="X66" i="2"/>
  <c r="U66" i="2"/>
  <c r="R66" i="2"/>
  <c r="O66" i="2"/>
  <c r="K58" i="2"/>
  <c r="G66" i="2"/>
  <c r="E66" i="2"/>
  <c r="C66" i="2"/>
  <c r="AI65" i="2"/>
  <c r="AH65" i="2"/>
  <c r="AG65" i="2" s="1"/>
  <c r="U65" i="2"/>
  <c r="R65" i="2"/>
  <c r="O65" i="2"/>
  <c r="C65" i="2"/>
  <c r="AI64" i="2"/>
  <c r="AH64" i="2"/>
  <c r="AG64" i="2"/>
  <c r="U64" i="2"/>
  <c r="R64" i="2"/>
  <c r="O64" i="2"/>
  <c r="C64" i="2"/>
  <c r="AI63" i="2"/>
  <c r="AH63" i="2"/>
  <c r="AG63" i="2" s="1"/>
  <c r="X63" i="2"/>
  <c r="X58" i="2" s="1"/>
  <c r="U63" i="2"/>
  <c r="R63" i="2"/>
  <c r="R58" i="2" s="1"/>
  <c r="O63" i="2"/>
  <c r="G63" i="2"/>
  <c r="G58" i="2" s="1"/>
  <c r="E63" i="2"/>
  <c r="C63" i="2"/>
  <c r="AI62" i="2"/>
  <c r="AH62" i="2"/>
  <c r="AG62" i="2" s="1"/>
  <c r="U62" i="2"/>
  <c r="R62" i="2"/>
  <c r="O62" i="2"/>
  <c r="E62" i="2"/>
  <c r="C62" i="2"/>
  <c r="AI61" i="2"/>
  <c r="AH61" i="2"/>
  <c r="AG61" i="2" s="1"/>
  <c r="U61" i="2"/>
  <c r="R61" i="2"/>
  <c r="O61" i="2"/>
  <c r="C61" i="2"/>
  <c r="AI60" i="2"/>
  <c r="AH60" i="2"/>
  <c r="AG60" i="2" s="1"/>
  <c r="U60" i="2"/>
  <c r="R60" i="2"/>
  <c r="O60" i="2"/>
  <c r="E60" i="2"/>
  <c r="C60" i="2"/>
  <c r="C58" i="2" s="1"/>
  <c r="AI59" i="2"/>
  <c r="AH59" i="2"/>
  <c r="AG59" i="2" s="1"/>
  <c r="AD59" i="2"/>
  <c r="AA59" i="2"/>
  <c r="X59" i="2"/>
  <c r="G59" i="2" s="1"/>
  <c r="U59" i="2"/>
  <c r="R59" i="2"/>
  <c r="O59" i="2"/>
  <c r="M59" i="2"/>
  <c r="K59" i="2"/>
  <c r="I59" i="2"/>
  <c r="E59" i="2"/>
  <c r="C59" i="2"/>
  <c r="AI58" i="2"/>
  <c r="AF58" i="2"/>
  <c r="AE58" i="2"/>
  <c r="AD58" i="2"/>
  <c r="AC58" i="2"/>
  <c r="AB58" i="2"/>
  <c r="AA58" i="2"/>
  <c r="Z58" i="2"/>
  <c r="Y58" i="2"/>
  <c r="W58" i="2"/>
  <c r="V58" i="2"/>
  <c r="U58" i="2"/>
  <c r="T58" i="2"/>
  <c r="S58" i="2"/>
  <c r="Q58" i="2"/>
  <c r="P58" i="2"/>
  <c r="O58" i="2"/>
  <c r="L58" i="2"/>
  <c r="J58" i="2"/>
  <c r="H58" i="2"/>
  <c r="F58" i="2"/>
  <c r="D58" i="2"/>
  <c r="B58" i="2"/>
  <c r="AI57" i="2"/>
  <c r="AH57" i="2"/>
  <c r="AG57" i="2" s="1"/>
  <c r="AD57" i="2"/>
  <c r="AD55" i="2" s="1"/>
  <c r="AA57" i="2"/>
  <c r="X57" i="2"/>
  <c r="X55" i="2" s="1"/>
  <c r="U57" i="2"/>
  <c r="R57" i="2"/>
  <c r="R55" i="2" s="1"/>
  <c r="O57" i="2"/>
  <c r="M57" i="2"/>
  <c r="M55" i="2" s="1"/>
  <c r="K57" i="2"/>
  <c r="I57" i="2"/>
  <c r="I55" i="2" s="1"/>
  <c r="G57" i="2"/>
  <c r="E57" i="2"/>
  <c r="E55" i="2" s="1"/>
  <c r="C57" i="2"/>
  <c r="AI56" i="2"/>
  <c r="AH56" i="2"/>
  <c r="AG56" i="2"/>
  <c r="O56" i="2"/>
  <c r="AI55" i="2"/>
  <c r="AF55" i="2"/>
  <c r="AE55" i="2"/>
  <c r="AC55" i="2"/>
  <c r="AB55" i="2"/>
  <c r="AA55" i="2"/>
  <c r="Z55" i="2"/>
  <c r="Y55" i="2"/>
  <c r="W55" i="2"/>
  <c r="V55" i="2"/>
  <c r="U55" i="2"/>
  <c r="T55" i="2"/>
  <c r="S55" i="2"/>
  <c r="Q55" i="2"/>
  <c r="P55" i="2"/>
  <c r="O55" i="2"/>
  <c r="L55" i="2"/>
  <c r="K55" i="2"/>
  <c r="J55" i="2"/>
  <c r="H55" i="2"/>
  <c r="G55" i="2"/>
  <c r="F55" i="2"/>
  <c r="D55" i="2"/>
  <c r="C55" i="2"/>
  <c r="B55" i="2"/>
  <c r="AI54" i="2"/>
  <c r="AH54" i="2"/>
  <c r="AD54" i="2"/>
  <c r="X54" i="2"/>
  <c r="U54" i="2"/>
  <c r="R54" i="2"/>
  <c r="O54" i="2"/>
  <c r="I54" i="2"/>
  <c r="G54" i="2"/>
  <c r="E54" i="2"/>
  <c r="C54" i="2"/>
  <c r="AD53" i="2"/>
  <c r="AC53" i="2"/>
  <c r="AB53" i="2"/>
  <c r="AA53" i="2"/>
  <c r="Z53" i="2"/>
  <c r="Y53" i="2"/>
  <c r="W53" i="2"/>
  <c r="V53" i="2"/>
  <c r="U53" i="2"/>
  <c r="T53" i="2"/>
  <c r="S53" i="2"/>
  <c r="O53" i="2"/>
  <c r="G53" i="2"/>
  <c r="C53" i="2"/>
  <c r="AI52" i="2"/>
  <c r="AH52" i="2"/>
  <c r="AG52" i="2" s="1"/>
  <c r="AD52" i="2"/>
  <c r="AA52" i="2"/>
  <c r="X52" i="2"/>
  <c r="U52" i="2"/>
  <c r="R52" i="2"/>
  <c r="O52" i="2"/>
  <c r="I52" i="2"/>
  <c r="G52" i="2"/>
  <c r="E52" i="2"/>
  <c r="C52" i="2"/>
  <c r="AD51" i="2"/>
  <c r="AC51" i="2"/>
  <c r="AB51" i="2"/>
  <c r="AA51" i="2"/>
  <c r="Z51" i="2"/>
  <c r="Y51" i="2"/>
  <c r="W51" i="2"/>
  <c r="AI51" i="2" s="1"/>
  <c r="V51" i="2"/>
  <c r="U51" i="2"/>
  <c r="T51" i="2"/>
  <c r="S51" i="2"/>
  <c r="O51" i="2"/>
  <c r="G51" i="2"/>
  <c r="C51" i="2"/>
  <c r="AI50" i="2"/>
  <c r="AH50" i="2"/>
  <c r="AG50" i="2" s="1"/>
  <c r="AD50" i="2"/>
  <c r="AA50" i="2"/>
  <c r="Y50" i="2"/>
  <c r="U50" i="2"/>
  <c r="R50" i="2"/>
  <c r="O50" i="2"/>
  <c r="G50" i="2"/>
  <c r="E50" i="2"/>
  <c r="C50" i="2"/>
  <c r="AF49" i="2"/>
  <c r="AD49" i="2" s="1"/>
  <c r="AC49" i="2"/>
  <c r="AB49" i="2"/>
  <c r="AA49" i="2"/>
  <c r="Z49" i="2"/>
  <c r="Y49" i="2"/>
  <c r="W49" i="2"/>
  <c r="V49" i="2"/>
  <c r="U49" i="2"/>
  <c r="T49" i="2"/>
  <c r="AI49" i="2" s="1"/>
  <c r="S49" i="2"/>
  <c r="O49" i="2"/>
  <c r="G49" i="2"/>
  <c r="C49" i="2"/>
  <c r="AI48" i="2"/>
  <c r="AH48" i="2"/>
  <c r="AG48" i="2" s="1"/>
  <c r="AD48" i="2"/>
  <c r="AA48" i="2"/>
  <c r="X48" i="2"/>
  <c r="U48" i="2"/>
  <c r="R48" i="2"/>
  <c r="O48" i="2"/>
  <c r="I48" i="2"/>
  <c r="G48" i="2"/>
  <c r="E48" i="2"/>
  <c r="C48" i="2"/>
  <c r="AI47" i="2"/>
  <c r="AH47" i="2"/>
  <c r="AG47" i="2" s="1"/>
  <c r="AD47" i="2"/>
  <c r="AA47" i="2"/>
  <c r="X47" i="2"/>
  <c r="U47" i="2"/>
  <c r="R47" i="2"/>
  <c r="O47" i="2"/>
  <c r="K47" i="2"/>
  <c r="I47" i="2"/>
  <c r="G47" i="2"/>
  <c r="E47" i="2"/>
  <c r="C47" i="2"/>
  <c r="AI46" i="2"/>
  <c r="AH46" i="2"/>
  <c r="AG46" i="2"/>
  <c r="U46" i="2"/>
  <c r="R46" i="2"/>
  <c r="O46" i="2"/>
  <c r="G46" i="2"/>
  <c r="E46" i="2"/>
  <c r="C46" i="2"/>
  <c r="AI45" i="2"/>
  <c r="AH45" i="2"/>
  <c r="AG45" i="2" s="1"/>
  <c r="AD45" i="2"/>
  <c r="AA45" i="2"/>
  <c r="X45" i="2"/>
  <c r="U45" i="2"/>
  <c r="R45" i="2"/>
  <c r="O45" i="2"/>
  <c r="K45" i="2"/>
  <c r="I45" i="2"/>
  <c r="G45" i="2"/>
  <c r="E45" i="2"/>
  <c r="C45" i="2"/>
  <c r="AI44" i="2"/>
  <c r="AH44" i="2"/>
  <c r="AG44" i="2"/>
  <c r="AD44" i="2"/>
  <c r="AA44" i="2"/>
  <c r="X44" i="2"/>
  <c r="U44" i="2"/>
  <c r="R44" i="2"/>
  <c r="O44" i="2"/>
  <c r="K44" i="2"/>
  <c r="I44" i="2"/>
  <c r="G44" i="2"/>
  <c r="E44" i="2"/>
  <c r="AI43" i="2"/>
  <c r="AH43" i="2"/>
  <c r="AG43" i="2" s="1"/>
  <c r="AD43" i="2"/>
  <c r="AA43" i="2"/>
  <c r="X43" i="2"/>
  <c r="U43" i="2"/>
  <c r="R43" i="2"/>
  <c r="O43" i="2"/>
  <c r="K43" i="2"/>
  <c r="I43" i="2"/>
  <c r="G43" i="2"/>
  <c r="E43" i="2"/>
  <c r="C43" i="2"/>
  <c r="AI42" i="2"/>
  <c r="AH42" i="2"/>
  <c r="AG42" i="2"/>
  <c r="AD42" i="2"/>
  <c r="AA42" i="2"/>
  <c r="X42" i="2"/>
  <c r="U42" i="2"/>
  <c r="R42" i="2"/>
  <c r="O42" i="2"/>
  <c r="K42" i="2"/>
  <c r="I42" i="2"/>
  <c r="G42" i="2"/>
  <c r="E42" i="2"/>
  <c r="C42" i="2"/>
  <c r="AI41" i="2"/>
  <c r="AH41" i="2"/>
  <c r="AG41" i="2" s="1"/>
  <c r="AD41" i="2"/>
  <c r="AA41" i="2"/>
  <c r="X41" i="2"/>
  <c r="U41" i="2"/>
  <c r="R41" i="2"/>
  <c r="O41" i="2"/>
  <c r="K41" i="2"/>
  <c r="I41" i="2"/>
  <c r="G41" i="2"/>
  <c r="E41" i="2"/>
  <c r="C41" i="2"/>
  <c r="AI40" i="2"/>
  <c r="AH40" i="2"/>
  <c r="AG40" i="2"/>
  <c r="AD40" i="2"/>
  <c r="AA40" i="2"/>
  <c r="X40" i="2"/>
  <c r="U40" i="2"/>
  <c r="R40" i="2"/>
  <c r="O40" i="2"/>
  <c r="K40" i="2"/>
  <c r="I40" i="2"/>
  <c r="G40" i="2"/>
  <c r="E40" i="2"/>
  <c r="AI39" i="2"/>
  <c r="AH39" i="2"/>
  <c r="AG39" i="2" s="1"/>
  <c r="AD39" i="2"/>
  <c r="AA39" i="2"/>
  <c r="X39" i="2"/>
  <c r="U39" i="2"/>
  <c r="R39" i="2"/>
  <c r="O39" i="2"/>
  <c r="K39" i="2"/>
  <c r="I39" i="2"/>
  <c r="G39" i="2"/>
  <c r="E39" i="2"/>
  <c r="C39" i="2"/>
  <c r="AI38" i="2"/>
  <c r="AH38" i="2"/>
  <c r="AG38" i="2"/>
  <c r="AD38" i="2"/>
  <c r="AA38" i="2"/>
  <c r="X38" i="2"/>
  <c r="U38" i="2"/>
  <c r="R38" i="2"/>
  <c r="O38" i="2"/>
  <c r="K38" i="2"/>
  <c r="I38" i="2"/>
  <c r="G38" i="2"/>
  <c r="E38" i="2"/>
  <c r="C38" i="2"/>
  <c r="AI37" i="2"/>
  <c r="AH37" i="2"/>
  <c r="AG37" i="2" s="1"/>
  <c r="AD37" i="2"/>
  <c r="AA37" i="2"/>
  <c r="X37" i="2"/>
  <c r="U37" i="2"/>
  <c r="R37" i="2"/>
  <c r="O37" i="2"/>
  <c r="K37" i="2"/>
  <c r="I37" i="2"/>
  <c r="G37" i="2"/>
  <c r="E37" i="2"/>
  <c r="AI36" i="2"/>
  <c r="AH36" i="2"/>
  <c r="AG36" i="2"/>
  <c r="AD36" i="2"/>
  <c r="AA36" i="2"/>
  <c r="X36" i="2"/>
  <c r="U36" i="2"/>
  <c r="R36" i="2"/>
  <c r="O36" i="2"/>
  <c r="K36" i="2"/>
  <c r="I36" i="2"/>
  <c r="G36" i="2"/>
  <c r="E36" i="2"/>
  <c r="AI35" i="2"/>
  <c r="AH35" i="2"/>
  <c r="AG35" i="2" s="1"/>
  <c r="AD35" i="2"/>
  <c r="AD32" i="2" s="1"/>
  <c r="AA35" i="2"/>
  <c r="X35" i="2"/>
  <c r="U35" i="2"/>
  <c r="R35" i="2"/>
  <c r="R32" i="2" s="1"/>
  <c r="O35" i="2"/>
  <c r="M32" i="2"/>
  <c r="K35" i="2"/>
  <c r="I35" i="2"/>
  <c r="G35" i="2"/>
  <c r="E35" i="2"/>
  <c r="E32" i="2" s="1"/>
  <c r="AI34" i="2"/>
  <c r="AI32" i="2" s="1"/>
  <c r="AH34" i="2"/>
  <c r="AG34" i="2"/>
  <c r="AD34" i="2"/>
  <c r="AA34" i="2"/>
  <c r="AA32" i="2" s="1"/>
  <c r="X34" i="2"/>
  <c r="U34" i="2"/>
  <c r="R34" i="2"/>
  <c r="O34" i="2"/>
  <c r="O32" i="2" s="1"/>
  <c r="I34" i="2"/>
  <c r="G34" i="2"/>
  <c r="G32" i="2" s="1"/>
  <c r="E34" i="2"/>
  <c r="C34" i="2"/>
  <c r="AI33" i="2"/>
  <c r="AH33" i="2"/>
  <c r="O33" i="2"/>
  <c r="C33" i="2"/>
  <c r="AF32" i="2"/>
  <c r="AF75" i="2" s="1"/>
  <c r="AE32" i="2"/>
  <c r="AC32" i="2"/>
  <c r="AB32" i="2"/>
  <c r="AB75" i="2" s="1"/>
  <c r="Z32" i="2"/>
  <c r="Z75" i="2" s="1"/>
  <c r="Y32" i="2"/>
  <c r="W32" i="2"/>
  <c r="V32" i="2"/>
  <c r="V75" i="2" s="1"/>
  <c r="U32" i="2"/>
  <c r="T32" i="2"/>
  <c r="T75" i="2" s="1"/>
  <c r="S32" i="2"/>
  <c r="Q32" i="2"/>
  <c r="P32" i="2"/>
  <c r="P75" i="2" s="1"/>
  <c r="L32" i="2"/>
  <c r="J32" i="2"/>
  <c r="H32" i="2"/>
  <c r="F32" i="2"/>
  <c r="D32" i="2"/>
  <c r="B32" i="2"/>
  <c r="AO84" i="1"/>
  <c r="AN84" i="1"/>
  <c r="AM84" i="1"/>
  <c r="AJ84" i="1"/>
  <c r="AG84" i="1"/>
  <c r="AD84" i="1"/>
  <c r="AA84" i="1"/>
  <c r="X84" i="1"/>
  <c r="U84" i="1"/>
  <c r="C84" i="1" s="1"/>
  <c r="R84" i="1"/>
  <c r="O84" i="1"/>
  <c r="M84" i="1"/>
  <c r="I84" i="1"/>
  <c r="G84" i="1"/>
  <c r="E84" i="1"/>
  <c r="AO83" i="1"/>
  <c r="AN83" i="1"/>
  <c r="AM83" i="1" s="1"/>
  <c r="AJ83" i="1"/>
  <c r="AG83" i="1"/>
  <c r="AD83" i="1"/>
  <c r="AA83" i="1"/>
  <c r="X83" i="1"/>
  <c r="U83" i="1"/>
  <c r="R83" i="1"/>
  <c r="O83" i="1"/>
  <c r="M83" i="1"/>
  <c r="K83" i="1"/>
  <c r="I83" i="1"/>
  <c r="G83" i="1"/>
  <c r="E83" i="1"/>
  <c r="C83" i="1"/>
  <c r="AO82" i="1"/>
  <c r="AN82" i="1"/>
  <c r="AJ82" i="1"/>
  <c r="AG82" i="1"/>
  <c r="AD82" i="1"/>
  <c r="AA82" i="1"/>
  <c r="X82" i="1"/>
  <c r="U82" i="1"/>
  <c r="C82" i="1" s="1"/>
  <c r="R82" i="1"/>
  <c r="M82" i="1"/>
  <c r="K82" i="1"/>
  <c r="I82" i="1"/>
  <c r="G82" i="1"/>
  <c r="E82" i="1"/>
  <c r="AO81" i="1"/>
  <c r="AN81" i="1"/>
  <c r="AJ81" i="1"/>
  <c r="AG81" i="1"/>
  <c r="AD81" i="1"/>
  <c r="AA81" i="1"/>
  <c r="X81" i="1"/>
  <c r="U81" i="1"/>
  <c r="R81" i="1"/>
  <c r="O81" i="1"/>
  <c r="E81" i="1"/>
  <c r="C81" i="1"/>
  <c r="AO80" i="1"/>
  <c r="AN80" i="1"/>
  <c r="AM80" i="1"/>
  <c r="AJ80" i="1"/>
  <c r="AG80" i="1"/>
  <c r="AD80" i="1"/>
  <c r="AA80" i="1"/>
  <c r="X80" i="1"/>
  <c r="U80" i="1"/>
  <c r="R80" i="1"/>
  <c r="O80" i="1"/>
  <c r="E80" i="1"/>
  <c r="C80" i="1"/>
  <c r="AO79" i="1"/>
  <c r="AN79" i="1"/>
  <c r="AM79" i="1" s="1"/>
  <c r="AJ79" i="1"/>
  <c r="AG79" i="1"/>
  <c r="AD79" i="1"/>
  <c r="AA79" i="1"/>
  <c r="X79" i="1"/>
  <c r="U79" i="1"/>
  <c r="R79" i="1"/>
  <c r="O79" i="1"/>
  <c r="E79" i="1"/>
  <c r="C79" i="1"/>
  <c r="AO78" i="1"/>
  <c r="AN78" i="1"/>
  <c r="AM78" i="1" s="1"/>
  <c r="AJ78" i="1"/>
  <c r="AG78" i="1"/>
  <c r="AD78" i="1"/>
  <c r="AA78" i="1"/>
  <c r="X78" i="1"/>
  <c r="U78" i="1"/>
  <c r="R78" i="1"/>
  <c r="O78" i="1"/>
  <c r="E78" i="1"/>
  <c r="AO77" i="1"/>
  <c r="AN77" i="1"/>
  <c r="AJ77" i="1"/>
  <c r="AG77" i="1"/>
  <c r="AD77" i="1"/>
  <c r="AA77" i="1"/>
  <c r="X77" i="1"/>
  <c r="U77" i="1"/>
  <c r="R77" i="1"/>
  <c r="O77" i="1"/>
  <c r="E77" i="1"/>
  <c r="C77" i="1"/>
  <c r="AO76" i="1"/>
  <c r="AN76" i="1"/>
  <c r="AJ76" i="1"/>
  <c r="AG76" i="1"/>
  <c r="AD76" i="1"/>
  <c r="AA76" i="1"/>
  <c r="X76" i="1"/>
  <c r="U76" i="1"/>
  <c r="R76" i="1"/>
  <c r="O76" i="1"/>
  <c r="E76" i="1"/>
  <c r="C76" i="1"/>
  <c r="AO75" i="1"/>
  <c r="AN75" i="1"/>
  <c r="R75" i="1"/>
  <c r="C75" i="1"/>
  <c r="AO74" i="1"/>
  <c r="AN74" i="1"/>
  <c r="AM74" i="1"/>
  <c r="R74" i="1"/>
  <c r="C74" i="1"/>
  <c r="AO73" i="1"/>
  <c r="AN73" i="1"/>
  <c r="AM73" i="1" s="1"/>
  <c r="AJ73" i="1"/>
  <c r="AG73" i="1"/>
  <c r="AD73" i="1"/>
  <c r="AA73" i="1"/>
  <c r="X73" i="1"/>
  <c r="U73" i="1"/>
  <c r="R73" i="1"/>
  <c r="O73" i="1"/>
  <c r="E73" i="1"/>
  <c r="C73" i="1"/>
  <c r="AO72" i="1"/>
  <c r="AN72" i="1"/>
  <c r="AM72" i="1" s="1"/>
  <c r="AJ72" i="1"/>
  <c r="AG72" i="1"/>
  <c r="AD72" i="1"/>
  <c r="AA72" i="1"/>
  <c r="X72" i="1"/>
  <c r="U72" i="1"/>
  <c r="R72" i="1"/>
  <c r="O72" i="1"/>
  <c r="E72" i="1"/>
  <c r="C72" i="1"/>
  <c r="AO71" i="1"/>
  <c r="AN71" i="1"/>
  <c r="AJ71" i="1"/>
  <c r="AG71" i="1"/>
  <c r="AD71" i="1"/>
  <c r="AA71" i="1"/>
  <c r="X71" i="1"/>
  <c r="U71" i="1"/>
  <c r="R71" i="1"/>
  <c r="O71" i="1"/>
  <c r="E71" i="1"/>
  <c r="C71" i="1"/>
  <c r="AO70" i="1"/>
  <c r="AN70" i="1"/>
  <c r="AM70" i="1" s="1"/>
  <c r="AJ70" i="1"/>
  <c r="AG70" i="1"/>
  <c r="AD70" i="1"/>
  <c r="AA70" i="1"/>
  <c r="X70" i="1"/>
  <c r="U70" i="1"/>
  <c r="R70" i="1"/>
  <c r="O70" i="1"/>
  <c r="E70" i="1"/>
  <c r="C70" i="1"/>
  <c r="AO69" i="1"/>
  <c r="AN69" i="1"/>
  <c r="R69" i="1"/>
  <c r="C69" i="1"/>
  <c r="AO68" i="1"/>
  <c r="AN68" i="1"/>
  <c r="AJ68" i="1"/>
  <c r="AG68" i="1"/>
  <c r="AD68" i="1"/>
  <c r="AA68" i="1"/>
  <c r="X68" i="1"/>
  <c r="U68" i="1"/>
  <c r="R68" i="1"/>
  <c r="O68" i="1"/>
  <c r="E68" i="1"/>
  <c r="AO67" i="1"/>
  <c r="AN67" i="1"/>
  <c r="AM67" i="1" s="1"/>
  <c r="U67" i="1"/>
  <c r="R67" i="1"/>
  <c r="C67" i="1"/>
  <c r="AO66" i="1"/>
  <c r="AN66" i="1"/>
  <c r="R66" i="1"/>
  <c r="C66" i="1"/>
  <c r="AO65" i="1"/>
  <c r="AN65" i="1"/>
  <c r="AM65" i="1"/>
  <c r="AJ65" i="1"/>
  <c r="AG65" i="1"/>
  <c r="AD65" i="1"/>
  <c r="AA65" i="1"/>
  <c r="X65" i="1"/>
  <c r="U65" i="1"/>
  <c r="R65" i="1"/>
  <c r="O65" i="1"/>
  <c r="M65" i="1"/>
  <c r="K65" i="1"/>
  <c r="I65" i="1"/>
  <c r="G65" i="1"/>
  <c r="E65" i="1"/>
  <c r="C65" i="1"/>
  <c r="AO64" i="1"/>
  <c r="AN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O63" i="1"/>
  <c r="AN63" i="1"/>
  <c r="AM63" i="1" s="1"/>
  <c r="AJ63" i="1"/>
  <c r="AG63" i="1"/>
  <c r="AD63" i="1"/>
  <c r="AA63" i="1"/>
  <c r="X63" i="1"/>
  <c r="U63" i="1"/>
  <c r="R63" i="1"/>
  <c r="O63" i="1"/>
  <c r="M63" i="1"/>
  <c r="K63" i="1"/>
  <c r="I63" i="1"/>
  <c r="G63" i="1"/>
  <c r="E63" i="1"/>
  <c r="C63" i="1"/>
  <c r="AO62" i="1"/>
  <c r="AN62" i="1"/>
  <c r="AJ62" i="1"/>
  <c r="AG62" i="1"/>
  <c r="AD62" i="1"/>
  <c r="AA62" i="1"/>
  <c r="X62" i="1"/>
  <c r="U62" i="1"/>
  <c r="R62" i="1"/>
  <c r="O62" i="1"/>
  <c r="O58" i="1" s="1"/>
  <c r="M62" i="1"/>
  <c r="K62" i="1"/>
  <c r="I62" i="1"/>
  <c r="G62" i="1"/>
  <c r="E62" i="1"/>
  <c r="C62" i="1"/>
  <c r="AO61" i="1"/>
  <c r="AN61" i="1"/>
  <c r="AM61" i="1" s="1"/>
  <c r="AJ61" i="1"/>
  <c r="AG61" i="1"/>
  <c r="AD61" i="1"/>
  <c r="AA61" i="1"/>
  <c r="X61" i="1"/>
  <c r="U61" i="1"/>
  <c r="R61" i="1"/>
  <c r="M61" i="1"/>
  <c r="K61" i="1"/>
  <c r="K58" i="1" s="1"/>
  <c r="I61" i="1"/>
  <c r="G61" i="1"/>
  <c r="G58" i="1" s="1"/>
  <c r="E61" i="1"/>
  <c r="C61" i="1"/>
  <c r="C58" i="1" s="1"/>
  <c r="AO60" i="1"/>
  <c r="AN60" i="1"/>
  <c r="AM60" i="1" s="1"/>
  <c r="U60" i="1"/>
  <c r="R60" i="1"/>
  <c r="E60" i="1"/>
  <c r="C60" i="1"/>
  <c r="AO59" i="1"/>
  <c r="AO58" i="1" s="1"/>
  <c r="AN59" i="1"/>
  <c r="AJ59" i="1"/>
  <c r="AJ58" i="1" s="1"/>
  <c r="AG59" i="1"/>
  <c r="AG58" i="1" s="1"/>
  <c r="AD59" i="1"/>
  <c r="AD58" i="1" s="1"/>
  <c r="AA59" i="1"/>
  <c r="X59" i="1"/>
  <c r="X58" i="1" s="1"/>
  <c r="U59" i="1"/>
  <c r="R59" i="1"/>
  <c r="O59" i="1"/>
  <c r="M59" i="1"/>
  <c r="M58" i="1" s="1"/>
  <c r="K59" i="1"/>
  <c r="I59" i="1"/>
  <c r="I58" i="1" s="1"/>
  <c r="G59" i="1"/>
  <c r="E59" i="1"/>
  <c r="E58" i="1" s="1"/>
  <c r="AL58" i="1"/>
  <c r="AK58" i="1"/>
  <c r="AI58" i="1"/>
  <c r="AH58" i="1"/>
  <c r="AF58" i="1"/>
  <c r="AE58" i="1"/>
  <c r="AC58" i="1"/>
  <c r="AB58" i="1"/>
  <c r="AA58" i="1"/>
  <c r="Z58" i="1"/>
  <c r="Y58" i="1"/>
  <c r="W58" i="1"/>
  <c r="V58" i="1"/>
  <c r="U58" i="1" s="1"/>
  <c r="T58" i="1"/>
  <c r="S58" i="1"/>
  <c r="N58" i="1"/>
  <c r="L58" i="1"/>
  <c r="J58" i="1"/>
  <c r="H58" i="1"/>
  <c r="F58" i="1"/>
  <c r="D58" i="1"/>
  <c r="B58" i="1"/>
  <c r="AO57" i="1"/>
  <c r="AN57" i="1"/>
  <c r="AJ57" i="1"/>
  <c r="AG57" i="1"/>
  <c r="AD57" i="1"/>
  <c r="AA57" i="1"/>
  <c r="X57" i="1"/>
  <c r="U57" i="1"/>
  <c r="R57" i="1"/>
  <c r="O57" i="1"/>
  <c r="K57" i="1"/>
  <c r="I57" i="1"/>
  <c r="G57" i="1"/>
  <c r="E57" i="1"/>
  <c r="C57" i="1"/>
  <c r="AO56" i="1"/>
  <c r="AN56" i="1"/>
  <c r="AJ56" i="1"/>
  <c r="AG56" i="1"/>
  <c r="AD56" i="1"/>
  <c r="AA56" i="1"/>
  <c r="X56" i="1"/>
  <c r="U56" i="1"/>
  <c r="R56" i="1"/>
  <c r="O56" i="1"/>
  <c r="K56" i="1"/>
  <c r="I56" i="1"/>
  <c r="G56" i="1"/>
  <c r="E56" i="1"/>
  <c r="C56" i="1"/>
  <c r="AO55" i="1"/>
  <c r="AN55" i="1"/>
  <c r="AM55" i="1" s="1"/>
  <c r="AJ55" i="1"/>
  <c r="AG55" i="1"/>
  <c r="AD55" i="1"/>
  <c r="AA55" i="1"/>
  <c r="X55" i="1"/>
  <c r="U55" i="1"/>
  <c r="R55" i="1"/>
  <c r="O55" i="1"/>
  <c r="K55" i="1"/>
  <c r="I55" i="1"/>
  <c r="G55" i="1"/>
  <c r="E55" i="1"/>
  <c r="C55" i="1"/>
  <c r="AO54" i="1"/>
  <c r="AN54" i="1"/>
  <c r="AJ54" i="1"/>
  <c r="AG54" i="1"/>
  <c r="AD54" i="1"/>
  <c r="AA54" i="1"/>
  <c r="X54" i="1"/>
  <c r="U54" i="1"/>
  <c r="R54" i="1"/>
  <c r="O54" i="1"/>
  <c r="K54" i="1"/>
  <c r="I54" i="1"/>
  <c r="G54" i="1"/>
  <c r="E54" i="1"/>
  <c r="C54" i="1"/>
  <c r="AO53" i="1"/>
  <c r="AN53" i="1"/>
  <c r="AM53" i="1" s="1"/>
  <c r="AJ53" i="1"/>
  <c r="AG53" i="1"/>
  <c r="AD53" i="1"/>
  <c r="AA53" i="1"/>
  <c r="X53" i="1"/>
  <c r="U53" i="1"/>
  <c r="R53" i="1"/>
  <c r="O53" i="1"/>
  <c r="K53" i="1"/>
  <c r="I53" i="1"/>
  <c r="G53" i="1"/>
  <c r="E53" i="1"/>
  <c r="C53" i="1"/>
  <c r="AO52" i="1"/>
  <c r="AN52" i="1"/>
  <c r="U52" i="1"/>
  <c r="R52" i="1"/>
  <c r="K52" i="1"/>
  <c r="I52" i="1"/>
  <c r="G52" i="1"/>
  <c r="E52" i="1"/>
  <c r="C52" i="1"/>
  <c r="AO51" i="1"/>
  <c r="AN51" i="1"/>
  <c r="AJ51" i="1"/>
  <c r="AG51" i="1"/>
  <c r="AD51" i="1"/>
  <c r="AA51" i="1"/>
  <c r="X51" i="1"/>
  <c r="U51" i="1"/>
  <c r="R51" i="1"/>
  <c r="O51" i="1"/>
  <c r="K51" i="1"/>
  <c r="I51" i="1"/>
  <c r="G51" i="1"/>
  <c r="E51" i="1"/>
  <c r="AO50" i="1"/>
  <c r="AN50" i="1"/>
  <c r="AJ50" i="1"/>
  <c r="AG50" i="1"/>
  <c r="AD50" i="1"/>
  <c r="AA50" i="1"/>
  <c r="X50" i="1"/>
  <c r="U50" i="1"/>
  <c r="R50" i="1"/>
  <c r="O50" i="1"/>
  <c r="K50" i="1"/>
  <c r="C50" i="1"/>
  <c r="AO49" i="1"/>
  <c r="AN49" i="1"/>
  <c r="AJ49" i="1"/>
  <c r="AG49" i="1"/>
  <c r="AD49" i="1"/>
  <c r="AA49" i="1"/>
  <c r="X49" i="1"/>
  <c r="U49" i="1"/>
  <c r="R49" i="1"/>
  <c r="O49" i="1"/>
  <c r="K49" i="1"/>
  <c r="AO48" i="1"/>
  <c r="AN48" i="1"/>
  <c r="AM48" i="1" s="1"/>
  <c r="AJ48" i="1"/>
  <c r="AG48" i="1"/>
  <c r="AD48" i="1"/>
  <c r="AA48" i="1"/>
  <c r="X48" i="1"/>
  <c r="U48" i="1"/>
  <c r="R48" i="1"/>
  <c r="O48" i="1"/>
  <c r="K48" i="1"/>
  <c r="E48" i="1"/>
  <c r="C48" i="1"/>
  <c r="AO47" i="1"/>
  <c r="AN47" i="1"/>
  <c r="AJ47" i="1"/>
  <c r="AG47" i="1"/>
  <c r="AD47" i="1"/>
  <c r="AA47" i="1"/>
  <c r="X47" i="1"/>
  <c r="U47" i="1"/>
  <c r="R47" i="1"/>
  <c r="O47" i="1"/>
  <c r="K47" i="1"/>
  <c r="E47" i="1"/>
  <c r="C47" i="1"/>
  <c r="AO46" i="1"/>
  <c r="AN46" i="1"/>
  <c r="AM46" i="1" s="1"/>
  <c r="AJ46" i="1"/>
  <c r="AG46" i="1"/>
  <c r="AD46" i="1"/>
  <c r="AA46" i="1"/>
  <c r="X46" i="1"/>
  <c r="U46" i="1"/>
  <c r="R46" i="1"/>
  <c r="O46" i="1"/>
  <c r="K46" i="1"/>
  <c r="G46" i="1"/>
  <c r="E46" i="1"/>
  <c r="C46" i="1"/>
  <c r="AO45" i="1"/>
  <c r="AN45" i="1"/>
  <c r="AJ45" i="1"/>
  <c r="AG45" i="1"/>
  <c r="AD45" i="1"/>
  <c r="AA45" i="1"/>
  <c r="X45" i="1"/>
  <c r="U45" i="1"/>
  <c r="R45" i="1"/>
  <c r="O45" i="1"/>
  <c r="K45" i="1"/>
  <c r="I45" i="1"/>
  <c r="G45" i="1"/>
  <c r="E45" i="1"/>
  <c r="C45" i="1"/>
  <c r="AO44" i="1"/>
  <c r="AN44" i="1"/>
  <c r="AJ44" i="1"/>
  <c r="AG44" i="1"/>
  <c r="AD44" i="1"/>
  <c r="AA44" i="1"/>
  <c r="X44" i="1"/>
  <c r="U44" i="1"/>
  <c r="R44" i="1"/>
  <c r="O44" i="1"/>
  <c r="K44" i="1"/>
  <c r="I44" i="1"/>
  <c r="G44" i="1"/>
  <c r="E44" i="1"/>
  <c r="AO43" i="1"/>
  <c r="AN43" i="1"/>
  <c r="AM43" i="1" s="1"/>
  <c r="AJ43" i="1"/>
  <c r="AG43" i="1"/>
  <c r="AD43" i="1"/>
  <c r="AA43" i="1"/>
  <c r="X43" i="1"/>
  <c r="U43" i="1"/>
  <c r="R43" i="1"/>
  <c r="O43" i="1"/>
  <c r="K43" i="1"/>
  <c r="I43" i="1"/>
  <c r="E43" i="1"/>
  <c r="C43" i="1"/>
  <c r="AO42" i="1"/>
  <c r="AN42" i="1"/>
  <c r="AM42" i="1" s="1"/>
  <c r="AJ42" i="1"/>
  <c r="AG42" i="1"/>
  <c r="AD42" i="1"/>
  <c r="AA42" i="1"/>
  <c r="X42" i="1"/>
  <c r="U42" i="1"/>
  <c r="R42" i="1"/>
  <c r="O42" i="1"/>
  <c r="K42" i="1"/>
  <c r="I42" i="1"/>
  <c r="E42" i="1"/>
  <c r="C42" i="1"/>
  <c r="AO41" i="1"/>
  <c r="AN41" i="1"/>
  <c r="AJ41" i="1"/>
  <c r="AG41" i="1"/>
  <c r="AD41" i="1"/>
  <c r="AA41" i="1"/>
  <c r="X41" i="1"/>
  <c r="U41" i="1"/>
  <c r="R41" i="1"/>
  <c r="O41" i="1"/>
  <c r="K41" i="1"/>
  <c r="I41" i="1"/>
  <c r="G41" i="1"/>
  <c r="E41" i="1"/>
  <c r="C41" i="1"/>
  <c r="AO40" i="1"/>
  <c r="AN40" i="1"/>
  <c r="AJ40" i="1"/>
  <c r="AG40" i="1"/>
  <c r="AD40" i="1"/>
  <c r="AA40" i="1"/>
  <c r="X40" i="1"/>
  <c r="U40" i="1"/>
  <c r="R40" i="1"/>
  <c r="O40" i="1"/>
  <c r="K40" i="1"/>
  <c r="I40" i="1"/>
  <c r="G40" i="1"/>
  <c r="E40" i="1"/>
  <c r="AO39" i="1"/>
  <c r="AN39" i="1"/>
  <c r="AJ39" i="1"/>
  <c r="AG39" i="1"/>
  <c r="AD39" i="1"/>
  <c r="AA39" i="1"/>
  <c r="X39" i="1"/>
  <c r="U39" i="1"/>
  <c r="R39" i="1"/>
  <c r="O39" i="1"/>
  <c r="K39" i="1"/>
  <c r="I39" i="1"/>
  <c r="G39" i="1"/>
  <c r="E39" i="1"/>
  <c r="AO38" i="1"/>
  <c r="AM38" i="1" s="1"/>
  <c r="AN38" i="1"/>
  <c r="AJ38" i="1"/>
  <c r="AG38" i="1"/>
  <c r="AD38" i="1"/>
  <c r="AA38" i="1"/>
  <c r="X38" i="1"/>
  <c r="U38" i="1"/>
  <c r="R38" i="1"/>
  <c r="O38" i="1"/>
  <c r="K38" i="1"/>
  <c r="E38" i="1"/>
  <c r="AO37" i="1"/>
  <c r="AN37" i="1"/>
  <c r="AJ37" i="1"/>
  <c r="AG37" i="1"/>
  <c r="AD37" i="1"/>
  <c r="AA37" i="1"/>
  <c r="X37" i="1"/>
  <c r="U37" i="1"/>
  <c r="R37" i="1"/>
  <c r="O37" i="1"/>
  <c r="K37" i="1"/>
  <c r="I37" i="1"/>
  <c r="E37" i="1"/>
  <c r="C37" i="1"/>
  <c r="AO36" i="1"/>
  <c r="AN36" i="1"/>
  <c r="AJ36" i="1"/>
  <c r="AG36" i="1"/>
  <c r="AD36" i="1"/>
  <c r="AA36" i="1"/>
  <c r="X36" i="1"/>
  <c r="U36" i="1"/>
  <c r="R36" i="1"/>
  <c r="O36" i="1"/>
  <c r="K36" i="1"/>
  <c r="I36" i="1"/>
  <c r="G36" i="1"/>
  <c r="E36" i="1"/>
  <c r="AO35" i="1"/>
  <c r="AN35" i="1"/>
  <c r="AJ35" i="1"/>
  <c r="AG35" i="1"/>
  <c r="AD35" i="1"/>
  <c r="AA35" i="1"/>
  <c r="X35" i="1"/>
  <c r="U35" i="1"/>
  <c r="R35" i="1"/>
  <c r="O35" i="1"/>
  <c r="K35" i="1"/>
  <c r="E35" i="1"/>
  <c r="C35" i="1"/>
  <c r="AO34" i="1"/>
  <c r="AN34" i="1"/>
  <c r="AM34" i="1" s="1"/>
  <c r="AJ34" i="1"/>
  <c r="AG34" i="1"/>
  <c r="AD34" i="1"/>
  <c r="AA34" i="1"/>
  <c r="X34" i="1"/>
  <c r="U34" i="1"/>
  <c r="R34" i="1"/>
  <c r="O34" i="1"/>
  <c r="K34" i="1"/>
  <c r="I34" i="1"/>
  <c r="G34" i="1"/>
  <c r="E34" i="1"/>
  <c r="C34" i="1"/>
  <c r="AO33" i="1"/>
  <c r="AN33" i="1"/>
  <c r="AG33" i="1"/>
  <c r="AD33" i="1"/>
  <c r="AA33" i="1"/>
  <c r="X33" i="1"/>
  <c r="U33" i="1"/>
  <c r="R33" i="1"/>
  <c r="O33" i="1"/>
  <c r="K33" i="1"/>
  <c r="I33" i="1"/>
  <c r="G33" i="1"/>
  <c r="E33" i="1"/>
  <c r="AO32" i="1"/>
  <c r="AN32" i="1"/>
  <c r="AJ32" i="1"/>
  <c r="AG32" i="1"/>
  <c r="AD32" i="1"/>
  <c r="AA32" i="1"/>
  <c r="X32" i="1"/>
  <c r="U32" i="1"/>
  <c r="R32" i="1"/>
  <c r="O32" i="1"/>
  <c r="K32" i="1"/>
  <c r="I32" i="1"/>
  <c r="G32" i="1"/>
  <c r="E32" i="1"/>
  <c r="C32" i="1"/>
  <c r="AL31" i="1"/>
  <c r="AL85" i="1" s="1"/>
  <c r="AK31" i="1"/>
  <c r="AI31" i="1"/>
  <c r="AI85" i="1" s="1"/>
  <c r="AH31" i="1"/>
  <c r="AF31" i="1"/>
  <c r="AE31" i="1"/>
  <c r="AE85" i="1" s="1"/>
  <c r="AC31" i="1"/>
  <c r="AB31" i="1"/>
  <c r="AB85" i="1" s="1"/>
  <c r="Z31" i="1"/>
  <c r="Z85" i="1" s="1"/>
  <c r="Y31" i="1"/>
  <c r="W31" i="1"/>
  <c r="W85" i="1" s="1"/>
  <c r="V31" i="1"/>
  <c r="T31" i="1"/>
  <c r="S31" i="1"/>
  <c r="S85" i="1" s="1"/>
  <c r="N31" i="1"/>
  <c r="M31" i="1"/>
  <c r="L31" i="1"/>
  <c r="J31" i="1"/>
  <c r="H31" i="1"/>
  <c r="F31" i="1"/>
  <c r="D31" i="1"/>
  <c r="B31" i="1"/>
  <c r="C32" i="2" l="1"/>
  <c r="Q75" i="2"/>
  <c r="Y75" i="2"/>
  <c r="AC75" i="2"/>
  <c r="AG54" i="2"/>
  <c r="AG31" i="1"/>
  <c r="G31" i="1"/>
  <c r="K31" i="1"/>
  <c r="AO31" i="1"/>
  <c r="AO85" i="1" s="1"/>
  <c r="AM33" i="1"/>
  <c r="AM36" i="1"/>
  <c r="I31" i="1"/>
  <c r="O31" i="1"/>
  <c r="O85" i="1" s="1"/>
  <c r="AM37" i="1"/>
  <c r="E31" i="1"/>
  <c r="AM40" i="1"/>
  <c r="AM44" i="1"/>
  <c r="AM45" i="1"/>
  <c r="AM47" i="1"/>
  <c r="AM50" i="1"/>
  <c r="AM51" i="1"/>
  <c r="AM54" i="1"/>
  <c r="AM57" i="1"/>
  <c r="AM59" i="1"/>
  <c r="AM68" i="1"/>
  <c r="AM69" i="1"/>
  <c r="AM76" i="1"/>
  <c r="AM77" i="1"/>
  <c r="AM82" i="1"/>
  <c r="C31" i="1"/>
  <c r="T85" i="1"/>
  <c r="V85" i="1"/>
  <c r="Y85" i="1"/>
  <c r="AA31" i="1"/>
  <c r="AA85" i="1" s="1"/>
  <c r="AC85" i="1"/>
  <c r="AF85" i="1"/>
  <c r="AH85" i="1"/>
  <c r="AK85" i="1"/>
  <c r="AM32" i="1"/>
  <c r="AM35" i="1"/>
  <c r="AM39" i="1"/>
  <c r="AM41" i="1"/>
  <c r="AM49" i="1"/>
  <c r="AM52" i="1"/>
  <c r="AM56" i="1"/>
  <c r="R58" i="1"/>
  <c r="AM62" i="1"/>
  <c r="D85" i="1"/>
  <c r="F85" i="1"/>
  <c r="H85" i="1"/>
  <c r="J85" i="1"/>
  <c r="L85" i="1"/>
  <c r="N85" i="1"/>
  <c r="AM66" i="1"/>
  <c r="C64" i="1"/>
  <c r="AM71" i="1"/>
  <c r="AM75" i="1"/>
  <c r="AM81" i="1"/>
  <c r="U31" i="1"/>
  <c r="U85" i="1" s="1"/>
  <c r="AG85" i="1"/>
  <c r="B85" i="1"/>
  <c r="K85" i="1"/>
  <c r="E85" i="1"/>
  <c r="I85" i="1"/>
  <c r="G85" i="1"/>
  <c r="M85" i="1"/>
  <c r="C85" i="1"/>
  <c r="AG33" i="2"/>
  <c r="AG32" i="2" s="1"/>
  <c r="AH32" i="2"/>
  <c r="X32" i="2"/>
  <c r="X49" i="2"/>
  <c r="I49" i="2"/>
  <c r="AH49" i="2"/>
  <c r="AG49" i="2" s="1"/>
  <c r="X51" i="2"/>
  <c r="I51" i="2"/>
  <c r="X53" i="2"/>
  <c r="I53" i="2"/>
  <c r="O75" i="2"/>
  <c r="AA75" i="2"/>
  <c r="AE75" i="2"/>
  <c r="AI75" i="2"/>
  <c r="K32" i="2"/>
  <c r="R49" i="2"/>
  <c r="E49" i="2"/>
  <c r="X50" i="2"/>
  <c r="I50" i="2"/>
  <c r="I32" i="2" s="1"/>
  <c r="AH51" i="2"/>
  <c r="AG51" i="2" s="1"/>
  <c r="R51" i="2"/>
  <c r="E51" i="2"/>
  <c r="AH53" i="2"/>
  <c r="AG53" i="2" s="1"/>
  <c r="R53" i="2"/>
  <c r="E53" i="2"/>
  <c r="AI53" i="2"/>
  <c r="AD75" i="2"/>
  <c r="S75" i="2"/>
  <c r="U75" i="2"/>
  <c r="W75" i="2"/>
  <c r="AG58" i="2"/>
  <c r="R75" i="2"/>
  <c r="X75" i="2"/>
  <c r="AH55" i="2"/>
  <c r="AG55" i="2" s="1"/>
  <c r="AH58" i="2"/>
  <c r="AH75" i="2" s="1"/>
  <c r="AM58" i="1"/>
  <c r="R31" i="1"/>
  <c r="R85" i="1" s="1"/>
  <c r="X31" i="1"/>
  <c r="X85" i="1" s="1"/>
  <c r="AD31" i="1"/>
  <c r="AD85" i="1" s="1"/>
  <c r="AJ31" i="1"/>
  <c r="AJ85" i="1" s="1"/>
  <c r="AN31" i="1"/>
  <c r="AN58" i="1"/>
  <c r="AG75" i="2" l="1"/>
  <c r="AM64" i="1"/>
  <c r="AM31" i="1"/>
  <c r="AM85" i="1" s="1"/>
  <c r="AN85" i="1"/>
</calcChain>
</file>

<file path=xl/sharedStrings.xml><?xml version="1.0" encoding="utf-8"?>
<sst xmlns="http://schemas.openxmlformats.org/spreadsheetml/2006/main" count="400" uniqueCount="199">
  <si>
    <t>Наименование направления подготовки, специальности</t>
  </si>
  <si>
    <t>план приема 202</t>
  </si>
  <si>
    <r>
      <t xml:space="preserve">кол-во вакантных бюджетных мест  </t>
    </r>
    <r>
      <rPr>
        <b/>
        <sz val="7"/>
        <rFont val="Arial"/>
        <family val="2"/>
        <charset val="204"/>
      </rPr>
      <t>1 курс</t>
    </r>
  </si>
  <si>
    <t>план приема 2022</t>
  </si>
  <si>
    <t>план приема 2021</t>
  </si>
  <si>
    <r>
      <t xml:space="preserve">кол-во вакантных бюджетных мест  </t>
    </r>
    <r>
      <rPr>
        <b/>
        <sz val="7"/>
        <rFont val="Arial"/>
        <family val="2"/>
        <charset val="204"/>
      </rPr>
      <t>2 курс</t>
    </r>
  </si>
  <si>
    <t>план приема 2020</t>
  </si>
  <si>
    <r>
      <t xml:space="preserve">кол-во вакантных бюджетных мест  </t>
    </r>
    <r>
      <rPr>
        <b/>
        <sz val="7"/>
        <rFont val="Arial"/>
        <family val="2"/>
        <charset val="204"/>
      </rPr>
      <t>3 курс</t>
    </r>
  </si>
  <si>
    <r>
      <t xml:space="preserve">план приема </t>
    </r>
    <r>
      <rPr>
        <b/>
        <sz val="7"/>
        <rFont val="Arial"/>
        <family val="2"/>
        <charset val="204"/>
      </rPr>
      <t>2019</t>
    </r>
  </si>
  <si>
    <r>
      <t xml:space="preserve">кол-во вакантных бюджетных мест  </t>
    </r>
    <r>
      <rPr>
        <b/>
        <sz val="7"/>
        <rFont val="Arial"/>
        <family val="2"/>
        <charset val="204"/>
      </rPr>
      <t>4 курс</t>
    </r>
  </si>
  <si>
    <r>
      <t xml:space="preserve">план приема </t>
    </r>
    <r>
      <rPr>
        <b/>
        <sz val="7"/>
        <rFont val="Arial"/>
        <family val="2"/>
        <charset val="204"/>
      </rPr>
      <t>2018</t>
    </r>
  </si>
  <si>
    <r>
      <t xml:space="preserve">кол-во вакантных бюджетных мест  </t>
    </r>
    <r>
      <rPr>
        <b/>
        <sz val="7"/>
        <rFont val="Arial"/>
        <family val="2"/>
        <charset val="204"/>
      </rPr>
      <t>5 курс</t>
    </r>
  </si>
  <si>
    <r>
      <t xml:space="preserve">план приема </t>
    </r>
    <r>
      <rPr>
        <b/>
        <sz val="7"/>
        <rFont val="Arial"/>
        <family val="2"/>
        <charset val="204"/>
      </rPr>
      <t>2017</t>
    </r>
  </si>
  <si>
    <r>
      <t xml:space="preserve">кол-во вакантных бюджетных мест  </t>
    </r>
    <r>
      <rPr>
        <b/>
        <sz val="7"/>
        <rFont val="Arial"/>
        <family val="2"/>
        <charset val="204"/>
      </rPr>
      <t>6 курс</t>
    </r>
  </si>
  <si>
    <t>клас-</t>
  </si>
  <si>
    <t>ния подготовки,</t>
  </si>
  <si>
    <r>
      <t xml:space="preserve">Численность студентов по курсам
</t>
    </r>
    <r>
      <rPr>
        <b/>
        <u/>
        <sz val="7"/>
        <rFont val="Arial"/>
        <family val="2"/>
        <charset val="204"/>
      </rPr>
      <t>ОЧНАЯ</t>
    </r>
    <r>
      <rPr>
        <sz val="7"/>
        <rFont val="Arial"/>
        <family val="2"/>
        <charset val="204"/>
      </rPr>
      <t xml:space="preserve"> форма обучения</t>
    </r>
  </si>
  <si>
    <t xml:space="preserve">Численность студентов на всех курсах </t>
  </si>
  <si>
    <t>Из них обучаются (из гр.26):</t>
  </si>
  <si>
    <t>сифи-</t>
  </si>
  <si>
    <t>специальности</t>
  </si>
  <si>
    <t>катора</t>
  </si>
  <si>
    <t>по перечню на-</t>
  </si>
  <si>
    <t>1-ФГОС</t>
  </si>
  <si>
    <t>правлений под-</t>
  </si>
  <si>
    <t>2-ОКСО</t>
  </si>
  <si>
    <t>готовки (спе-</t>
  </si>
  <si>
    <t>циальностей)</t>
  </si>
  <si>
    <t>(ФГОС);</t>
  </si>
  <si>
    <t>Код направле-</t>
  </si>
  <si>
    <t>1 курс   2023</t>
  </si>
  <si>
    <t>2 курс   2022</t>
  </si>
  <si>
    <t>3 курс   2021</t>
  </si>
  <si>
    <t>4 курс   2020</t>
  </si>
  <si>
    <t>5 курс   2019</t>
  </si>
  <si>
    <t>6 курс   2018</t>
  </si>
  <si>
    <t>7 курс   2017</t>
  </si>
  <si>
    <t>за счет</t>
  </si>
  <si>
    <t>с полным</t>
  </si>
  <si>
    <t>по ОКСО (ОКСО)</t>
  </si>
  <si>
    <t>бюджет-</t>
  </si>
  <si>
    <t>возме-</t>
  </si>
  <si>
    <t>ных ас-</t>
  </si>
  <si>
    <t>щением</t>
  </si>
  <si>
    <t>сигнова-</t>
  </si>
  <si>
    <t>стоимо-</t>
  </si>
  <si>
    <t>ний фе-</t>
  </si>
  <si>
    <t>сти обу-</t>
  </si>
  <si>
    <t>дераль-</t>
  </si>
  <si>
    <t>чения</t>
  </si>
  <si>
    <t>ного бюд-</t>
  </si>
  <si>
    <t>жета (сум-</t>
  </si>
  <si>
    <t>ма гр.9,12,</t>
  </si>
  <si>
    <t>Всего</t>
  </si>
  <si>
    <t>из них</t>
  </si>
  <si>
    <t>с полным возмещением затрат</t>
  </si>
  <si>
    <t>10, 12,15, 15,21,24)</t>
  </si>
  <si>
    <t>бюд-</t>
  </si>
  <si>
    <t>жетных</t>
  </si>
  <si>
    <t>ассигн</t>
  </si>
  <si>
    <t>ований</t>
  </si>
  <si>
    <t>федера</t>
  </si>
  <si>
    <t>льного</t>
  </si>
  <si>
    <t>жета</t>
  </si>
  <si>
    <t>Программы бакалавриата - всего</t>
  </si>
  <si>
    <t>05.03.06-Экология и природопользование</t>
  </si>
  <si>
    <t>05,03,06</t>
  </si>
  <si>
    <t>08.03.01-Строительство (ПГС)</t>
  </si>
  <si>
    <t>08.03.01-Строительство (ТГВ)</t>
  </si>
  <si>
    <t>08,03,01</t>
  </si>
  <si>
    <t>09.03.01-Информатика и вычислительная техника</t>
  </si>
  <si>
    <t>09,03,01</t>
  </si>
  <si>
    <t>09.03.03-Прикладная информатика</t>
  </si>
  <si>
    <t>09,03,03</t>
  </si>
  <si>
    <t>13.03.01-Теплоэнергетика и теплотехника</t>
  </si>
  <si>
    <t>13,03,01</t>
  </si>
  <si>
    <t xml:space="preserve">13.03.02-Электроэнергетика и электротехника </t>
  </si>
  <si>
    <t>13,03,02</t>
  </si>
  <si>
    <t>15.03.01-Машиностроение</t>
  </si>
  <si>
    <t>15,03,01</t>
  </si>
  <si>
    <t>15.03.02-Технологические машины и оборудование</t>
  </si>
  <si>
    <t>15,03,02</t>
  </si>
  <si>
    <t>15.03.04-Автоматизация технологических процессов и производств</t>
  </si>
  <si>
    <t>15,03,04</t>
  </si>
  <si>
    <t>19.03.01-Биотехнология</t>
  </si>
  <si>
    <t>19,03,01</t>
  </si>
  <si>
    <t>19.03.03-Продукты питания животного происхождения</t>
  </si>
  <si>
    <t>19,03,03</t>
  </si>
  <si>
    <t>19.03.04-Технология продукции и организация общественного питания</t>
  </si>
  <si>
    <t>19,03,04</t>
  </si>
  <si>
    <t>20.03.01-Техносферная безопасность</t>
  </si>
  <si>
    <t>20,03,01</t>
  </si>
  <si>
    <t>20.03.02-Природообустройство и водопользование</t>
  </si>
  <si>
    <t>20,03,02</t>
  </si>
  <si>
    <t>26.03.02-Кораблестроение, океанотехника и системотехника объектов морской инфраструктуры</t>
  </si>
  <si>
    <t>26,03,02</t>
  </si>
  <si>
    <t>35.03.03-Агрохимия и агропочвоведение</t>
  </si>
  <si>
    <t>35,03,03</t>
  </si>
  <si>
    <t>35.03.04-Агрономия</t>
  </si>
  <si>
    <t>35,03,04</t>
  </si>
  <si>
    <t>35.03.08-Водные биоресурсы и аквакультура</t>
  </si>
  <si>
    <t>35,03,08</t>
  </si>
  <si>
    <t>35,03,09</t>
  </si>
  <si>
    <t>36.03.01-Ветеринарно-санитарная экспертиза</t>
  </si>
  <si>
    <t>36.03.02-Зоотехния</t>
  </si>
  <si>
    <t>36,03,02</t>
  </si>
  <si>
    <t>38.03.01-Экономика</t>
  </si>
  <si>
    <t>38,03,01</t>
  </si>
  <si>
    <t>38.03.02-Менеджмент</t>
  </si>
  <si>
    <t>38,03,02</t>
  </si>
  <si>
    <t>38.03.03-Управление персоналом</t>
  </si>
  <si>
    <t>38.03.03</t>
  </si>
  <si>
    <t>38.03.06-Торговое дело</t>
  </si>
  <si>
    <t>38,03,06</t>
  </si>
  <si>
    <t>Программы специалитета - всего</t>
  </si>
  <si>
    <t>10.05.03-Информационная безопасность автоматизированных систем</t>
  </si>
  <si>
    <t xml:space="preserve">36.05.01- Ветеринария </t>
  </si>
  <si>
    <t>38.05.01 Экономическая безопасность</t>
  </si>
  <si>
    <t>38,05,01</t>
  </si>
  <si>
    <t>26.05.06-Эксплуатация судовых энергетических установок</t>
  </si>
  <si>
    <t>26,05,06</t>
  </si>
  <si>
    <t>26.05.07-Эксплуатация судового электрооборудования и средств автоматики</t>
  </si>
  <si>
    <t>26,05,07</t>
  </si>
  <si>
    <t>Программы магистратуры - всего</t>
  </si>
  <si>
    <t>05.04.06-Экология и природопользование</t>
  </si>
  <si>
    <t>05,04,06</t>
  </si>
  <si>
    <t>08.04.01-Строительство</t>
  </si>
  <si>
    <t>09.04.01- Информатика и вычислительна техника</t>
  </si>
  <si>
    <t>13.04.02-Электроэнергетика и электротехника</t>
  </si>
  <si>
    <t>13,04,02</t>
  </si>
  <si>
    <t>15.04.01-Машиностроение</t>
  </si>
  <si>
    <t>19.04.01-Биотехнология</t>
  </si>
  <si>
    <t>19,04,01</t>
  </si>
  <si>
    <t>19.04.02-Продукты питания из растительного сырья</t>
  </si>
  <si>
    <t>19,04,02</t>
  </si>
  <si>
    <t>19.04.03-Продукты питания животного происхождения</t>
  </si>
  <si>
    <t>19,04,03</t>
  </si>
  <si>
    <t>19.04.04-Технология продукции и организация общественного питания</t>
  </si>
  <si>
    <t>19,04,04</t>
  </si>
  <si>
    <t>20.04.01-Техносферная безопасность (профиль "Охрана труда и пожарная безопасность")</t>
  </si>
  <si>
    <t>20.04.02-Природообустройство и водопользование</t>
  </si>
  <si>
    <t>26.04.02-Кораблестроение, океанотехника и системотехника объектов морской инфраструктуры</t>
  </si>
  <si>
    <t>26,04,02</t>
  </si>
  <si>
    <t>35.04.04-Агрономия</t>
  </si>
  <si>
    <t>35,04,04</t>
  </si>
  <si>
    <t>35.04.07-Водные биоресурсы и аквакультура</t>
  </si>
  <si>
    <t>35,04,07</t>
  </si>
  <si>
    <t>35.04.08-Промышленное рыболовство</t>
  </si>
  <si>
    <t>35,04,09</t>
  </si>
  <si>
    <t>38.04.01-Экономика</t>
  </si>
  <si>
    <t>38,04,01</t>
  </si>
  <si>
    <t>38.04.02-Менеджмент</t>
  </si>
  <si>
    <t>38,04,02</t>
  </si>
  <si>
    <t>38.04.03-Управление персоналом</t>
  </si>
  <si>
    <t>38.04.03</t>
  </si>
  <si>
    <t>38.04.06-Торговое дело</t>
  </si>
  <si>
    <t>38,04,06</t>
  </si>
  <si>
    <t>38.04.08-Финансы и кредит</t>
  </si>
  <si>
    <t>38,04,08</t>
  </si>
  <si>
    <t>ИТОГО:</t>
  </si>
  <si>
    <t xml:space="preserve">08.03.01-Строительство </t>
  </si>
  <si>
    <t>13.03.02-Электроэнергетика и электротехника</t>
  </si>
  <si>
    <r>
      <t xml:space="preserve">план приема  </t>
    </r>
    <r>
      <rPr>
        <b/>
        <sz val="7"/>
        <rFont val="Arial"/>
        <family val="2"/>
        <charset val="204"/>
      </rPr>
      <t>2023</t>
    </r>
  </si>
  <si>
    <r>
      <t xml:space="preserve">кол-во вакантных бюджетных мест </t>
    </r>
    <r>
      <rPr>
        <b/>
        <sz val="7"/>
        <rFont val="Arial"/>
        <family val="2"/>
        <charset val="204"/>
      </rPr>
      <t>1 курс</t>
    </r>
  </si>
  <si>
    <r>
      <t xml:space="preserve">план приема  </t>
    </r>
    <r>
      <rPr>
        <b/>
        <sz val="7"/>
        <rFont val="Arial"/>
        <family val="2"/>
        <charset val="204"/>
      </rPr>
      <t>2022</t>
    </r>
  </si>
  <si>
    <r>
      <t xml:space="preserve">кол-во вакантных бюджетных мест </t>
    </r>
    <r>
      <rPr>
        <b/>
        <sz val="7"/>
        <rFont val="Arial"/>
        <family val="2"/>
        <charset val="204"/>
      </rPr>
      <t>2 курс</t>
    </r>
  </si>
  <si>
    <r>
      <t xml:space="preserve">план приема  </t>
    </r>
    <r>
      <rPr>
        <b/>
        <sz val="7"/>
        <rFont val="Arial"/>
        <family val="2"/>
        <charset val="204"/>
      </rPr>
      <t>2021</t>
    </r>
  </si>
  <si>
    <r>
      <t>кол-во вакантных бюджетных мест 3</t>
    </r>
    <r>
      <rPr>
        <b/>
        <sz val="7"/>
        <rFont val="Arial"/>
        <family val="2"/>
        <charset val="204"/>
      </rPr>
      <t xml:space="preserve"> курс</t>
    </r>
  </si>
  <si>
    <r>
      <t xml:space="preserve">план приема  </t>
    </r>
    <r>
      <rPr>
        <b/>
        <sz val="7"/>
        <rFont val="Arial"/>
        <family val="2"/>
        <charset val="204"/>
      </rPr>
      <t>2020</t>
    </r>
  </si>
  <si>
    <r>
      <t xml:space="preserve">кол-во вакантных бюджетных мест </t>
    </r>
    <r>
      <rPr>
        <b/>
        <sz val="7"/>
        <rFont val="Arial"/>
        <family val="2"/>
        <charset val="204"/>
      </rPr>
      <t>4 курс</t>
    </r>
  </si>
  <si>
    <r>
      <t xml:space="preserve">план приема  </t>
    </r>
    <r>
      <rPr>
        <b/>
        <sz val="7"/>
        <rFont val="Arial"/>
        <family val="2"/>
        <charset val="204"/>
      </rPr>
      <t>2019</t>
    </r>
  </si>
  <si>
    <r>
      <t xml:space="preserve">кол-во вакантных бюджетных мест </t>
    </r>
    <r>
      <rPr>
        <b/>
        <sz val="7"/>
        <rFont val="Arial"/>
        <family val="2"/>
        <charset val="204"/>
      </rPr>
      <t>5 курс</t>
    </r>
  </si>
  <si>
    <r>
      <t xml:space="preserve">план приема  </t>
    </r>
    <r>
      <rPr>
        <b/>
        <sz val="7"/>
        <rFont val="Arial"/>
        <family val="2"/>
        <charset val="204"/>
      </rPr>
      <t>2018</t>
    </r>
  </si>
  <si>
    <r>
      <t xml:space="preserve">кол-во вакантных бюджетных мест </t>
    </r>
    <r>
      <rPr>
        <b/>
        <sz val="7"/>
        <rFont val="Arial"/>
        <family val="2"/>
        <charset val="204"/>
      </rPr>
      <t>6 курс</t>
    </r>
  </si>
  <si>
    <t>Код направления подготовки, специальностм по перечню направлений подготовки (специальности) (ФГОС)</t>
  </si>
  <si>
    <t>Численность студентов на всех курсах</t>
  </si>
  <si>
    <t>Из них обучаются (из гр.32):</t>
  </si>
  <si>
    <t xml:space="preserve">1 курс                          2023                </t>
  </si>
  <si>
    <t xml:space="preserve">2 курс                          2022                </t>
  </si>
  <si>
    <t xml:space="preserve">3 курс                          2021                </t>
  </si>
  <si>
    <t xml:space="preserve">4 курс                          2020                 </t>
  </si>
  <si>
    <t xml:space="preserve">5 курс                          2019                 </t>
  </si>
  <si>
    <t xml:space="preserve">6 курс                          2018                 </t>
  </si>
  <si>
    <t xml:space="preserve">ма </t>
  </si>
  <si>
    <t>38.03.01-Экономика (ускоренная)</t>
  </si>
  <si>
    <t xml:space="preserve">38.03.02-Менеджмент </t>
  </si>
  <si>
    <t>38.03.02-Менеджмент (ускоренная)</t>
  </si>
  <si>
    <t xml:space="preserve">38.03.03-Управление персоналом </t>
  </si>
  <si>
    <t>38.03.03-Управление персоналом (ускоренная)</t>
  </si>
  <si>
    <t>36.05.01-Ветеринария</t>
  </si>
  <si>
    <t>38.05.01-Экономическая безопасность</t>
  </si>
  <si>
    <t xml:space="preserve">Программы магистратуры </t>
  </si>
  <si>
    <t>09.04.01- Информатика и вычислительная техника</t>
  </si>
  <si>
    <t>13.04.01-Теплоэнергетика и теплотехника</t>
  </si>
  <si>
    <t>15.04.02- Технологические машины и оборудование</t>
  </si>
  <si>
    <t>20.04.01- Техносферная безопасность (профиль "Охрана труда и пожарная безопасность")</t>
  </si>
  <si>
    <t>35.04.06- Агроинженерия</t>
  </si>
  <si>
    <t>Количество вакантных бюджетных мест на 17.01.2024</t>
  </si>
  <si>
    <r>
      <t>35.03.09-Промышленное рыболовство</t>
    </r>
    <r>
      <rPr>
        <b/>
        <sz val="7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</si>
</sst>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u/>
      <sz val="7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color rgb="FF002060"/>
      <name val="Arial"/>
      <family val="2"/>
      <charset val="204"/>
    </font>
    <font>
      <sz val="8"/>
      <color rgb="FF002060"/>
      <name val="Arial"/>
      <family val="2"/>
      <charset val="204"/>
    </font>
    <font>
      <b/>
      <sz val="8"/>
      <color rgb="FF002060"/>
      <name val="Arial"/>
      <family val="2"/>
      <charset val="204"/>
    </font>
    <font>
      <sz val="11"/>
      <color rgb="FF002060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7030A0"/>
      <name val="Arial"/>
      <family val="2"/>
      <charset val="204"/>
    </font>
    <font>
      <sz val="7"/>
      <color rgb="FF7030A0"/>
      <name val="Arial"/>
      <family val="2"/>
      <charset val="204"/>
    </font>
    <font>
      <b/>
      <sz val="8"/>
      <color rgb="FF7030A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9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4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3" borderId="3" xfId="0" applyFont="1" applyFill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 applyProtection="1">
      <alignment vertical="center" wrapText="1"/>
      <protection hidden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5" borderId="17" xfId="0" applyFont="1" applyFill="1" applyBorder="1" applyAlignment="1" applyProtection="1">
      <alignment horizontal="center" vertical="center" wrapText="1"/>
      <protection hidden="1"/>
    </xf>
    <xf numFmtId="0" fontId="7" fillId="6" borderId="17" xfId="0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8" fillId="3" borderId="17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9" fillId="6" borderId="17" xfId="0" applyNumberFormat="1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6" borderId="0" xfId="0" applyFont="1" applyFill="1"/>
    <xf numFmtId="0" fontId="8" fillId="6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1" fillId="0" borderId="0" xfId="0" applyFont="1"/>
    <xf numFmtId="0" fontId="6" fillId="4" borderId="17" xfId="0" applyFont="1" applyFill="1" applyBorder="1" applyAlignment="1">
      <alignment horizontal="right" vertical="center" wrapText="1"/>
    </xf>
    <xf numFmtId="0" fontId="4" fillId="6" borderId="0" xfId="0" applyFont="1" applyFill="1"/>
    <xf numFmtId="0" fontId="12" fillId="0" borderId="0" xfId="0" applyFont="1"/>
    <xf numFmtId="0" fontId="6" fillId="4" borderId="17" xfId="0" applyFont="1" applyFill="1" applyBorder="1" applyAlignment="1">
      <alignment vertical="center" wrapText="1"/>
    </xf>
    <xf numFmtId="0" fontId="5" fillId="6" borderId="17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vertical="top" wrapText="1"/>
    </xf>
    <xf numFmtId="0" fontId="4" fillId="0" borderId="16" xfId="0" applyFont="1" applyBorder="1" applyAlignment="1">
      <alignment vertical="center" wrapText="1"/>
    </xf>
    <xf numFmtId="0" fontId="4" fillId="2" borderId="11" xfId="0" applyNumberFormat="1" applyFont="1" applyFill="1" applyBorder="1" applyAlignment="1">
      <alignment vertical="top" wrapText="1"/>
    </xf>
    <xf numFmtId="0" fontId="4" fillId="3" borderId="11" xfId="0" applyNumberFormat="1" applyFont="1" applyFill="1" applyBorder="1" applyAlignment="1">
      <alignment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12" fillId="6" borderId="0" xfId="0" applyFont="1" applyFill="1" applyAlignment="1">
      <alignment vertical="center" wrapText="1"/>
    </xf>
    <xf numFmtId="0" fontId="12" fillId="6" borderId="0" xfId="0" applyFont="1" applyFill="1"/>
    <xf numFmtId="0" fontId="1" fillId="8" borderId="17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6" fillId="6" borderId="17" xfId="0" applyNumberFormat="1" applyFont="1" applyFill="1" applyBorder="1" applyAlignment="1">
      <alignment horizontal="center" vertical="center" wrapText="1"/>
    </xf>
    <xf numFmtId="0" fontId="5" fillId="9" borderId="17" xfId="0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vertical="center" wrapText="1"/>
    </xf>
    <xf numFmtId="0" fontId="12" fillId="8" borderId="0" xfId="0" applyFont="1" applyFill="1"/>
    <xf numFmtId="0" fontId="2" fillId="6" borderId="17" xfId="0" applyFont="1" applyFill="1" applyBorder="1" applyAlignment="1">
      <alignment vertical="center" wrapText="1"/>
    </xf>
    <xf numFmtId="14" fontId="5" fillId="6" borderId="17" xfId="0" applyNumberFormat="1" applyFont="1" applyFill="1" applyBorder="1" applyAlignment="1">
      <alignment horizontal="center" vertical="center" wrapText="1"/>
    </xf>
    <xf numFmtId="0" fontId="11" fillId="6" borderId="0" xfId="0" applyFont="1" applyFill="1" applyAlignment="1">
      <alignment vertical="center" wrapText="1"/>
    </xf>
    <xf numFmtId="0" fontId="11" fillId="6" borderId="0" xfId="0" applyFont="1" applyFill="1"/>
    <xf numFmtId="0" fontId="5" fillId="8" borderId="17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17" xfId="0" applyNumberFormat="1" applyFont="1" applyFill="1" applyBorder="1" applyAlignment="1">
      <alignment horizontal="center" vertical="center" wrapText="1"/>
    </xf>
    <xf numFmtId="0" fontId="11" fillId="8" borderId="0" xfId="0" applyFont="1" applyFill="1" applyAlignment="1">
      <alignment vertical="center" wrapText="1"/>
    </xf>
    <xf numFmtId="0" fontId="11" fillId="8" borderId="0" xfId="0" applyFont="1" applyFill="1"/>
    <xf numFmtId="0" fontId="6" fillId="7" borderId="17" xfId="0" applyFont="1" applyFill="1" applyBorder="1" applyAlignment="1">
      <alignment horizontal="center" vertical="center" wrapText="1"/>
    </xf>
    <xf numFmtId="0" fontId="6" fillId="10" borderId="17" xfId="0" applyNumberFormat="1" applyFont="1" applyFill="1" applyBorder="1" applyAlignment="1">
      <alignment horizontal="center" vertical="center" wrapText="1"/>
    </xf>
    <xf numFmtId="0" fontId="6" fillId="4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11" borderId="17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9" borderId="17" xfId="0" applyNumberFormat="1" applyFont="1" applyFill="1" applyBorder="1" applyAlignment="1">
      <alignment horizontal="center" vertical="center" wrapText="1"/>
    </xf>
    <xf numFmtId="0" fontId="6" fillId="5" borderId="17" xfId="0" applyNumberFormat="1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right" vertical="center" wrapText="1"/>
    </xf>
    <xf numFmtId="0" fontId="0" fillId="4" borderId="17" xfId="0" applyFill="1" applyBorder="1"/>
    <xf numFmtId="0" fontId="18" fillId="4" borderId="17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0" xfId="0" applyNumberFormat="1"/>
    <xf numFmtId="0" fontId="0" fillId="2" borderId="0" xfId="0" applyFill="1"/>
    <xf numFmtId="0" fontId="0" fillId="0" borderId="4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6" borderId="0" xfId="0" applyFont="1" applyFill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I107"/>
  <sheetViews>
    <sheetView zoomScale="130" zoomScaleNormal="130" workbookViewId="0">
      <pane ySplit="30" topLeftCell="A31" activePane="bottomLeft" state="frozen"/>
      <selection pane="bottomLeft" activeCell="AK52" sqref="AK52"/>
    </sheetView>
  </sheetViews>
  <sheetFormatPr defaultRowHeight="15" x14ac:dyDescent="0.25"/>
  <cols>
    <col min="1" max="1" width="47.5703125" customWidth="1"/>
    <col min="2" max="2" width="2.140625" hidden="1" customWidth="1"/>
    <col min="3" max="3" width="8.5703125" style="124" customWidth="1"/>
    <col min="4" max="4" width="2.140625" hidden="1" customWidth="1"/>
    <col min="5" max="5" width="8.42578125" style="124" customWidth="1"/>
    <col min="6" max="6" width="2.140625" hidden="1" customWidth="1"/>
    <col min="7" max="7" width="8.5703125" style="124" customWidth="1"/>
    <col min="8" max="8" width="2.140625" hidden="1" customWidth="1"/>
    <col min="9" max="9" width="8.5703125" style="124" customWidth="1"/>
    <col min="10" max="10" width="2.140625" hidden="1" customWidth="1"/>
    <col min="11" max="11" width="8.42578125" style="124" customWidth="1"/>
    <col min="12" max="12" width="2.140625" hidden="1" customWidth="1"/>
    <col min="13" max="13" width="9" style="124" customWidth="1"/>
    <col min="14" max="14" width="2.140625" hidden="1" customWidth="1"/>
    <col min="15" max="15" width="3.5703125" hidden="1" customWidth="1"/>
    <col min="16" max="16" width="3" hidden="1" customWidth="1"/>
    <col min="17" max="17" width="3.28515625" hidden="1" customWidth="1"/>
    <col min="18" max="18" width="3.42578125" hidden="1" customWidth="1"/>
    <col min="19" max="19" width="3" hidden="1" customWidth="1"/>
    <col min="20" max="21" width="3.140625" hidden="1" customWidth="1"/>
    <col min="22" max="22" width="3" hidden="1" customWidth="1"/>
    <col min="23" max="23" width="3.7109375" hidden="1" customWidth="1"/>
    <col min="24" max="24" width="3.28515625" hidden="1" customWidth="1"/>
    <col min="25" max="25" width="3" hidden="1" customWidth="1"/>
    <col min="26" max="26" width="3.140625" hidden="1" customWidth="1"/>
    <col min="27" max="27" width="3.7109375" hidden="1" customWidth="1"/>
    <col min="28" max="28" width="3" hidden="1" customWidth="1"/>
    <col min="29" max="29" width="3.5703125" hidden="1" customWidth="1"/>
    <col min="30" max="32" width="3" hidden="1" customWidth="1"/>
    <col min="33" max="33" width="4.28515625" style="123" hidden="1" customWidth="1"/>
    <col min="34" max="34" width="5" style="123" hidden="1" customWidth="1"/>
    <col min="35" max="35" width="4.28515625" style="123" hidden="1" customWidth="1"/>
  </cols>
  <sheetData>
    <row r="1" spans="1:36" ht="15.75" thickBot="1" x14ac:dyDescent="0.3">
      <c r="A1" s="189" t="s">
        <v>197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36" ht="12" customHeight="1" x14ac:dyDescent="0.25">
      <c r="A2" s="155" t="s">
        <v>0</v>
      </c>
      <c r="B2" s="155" t="s">
        <v>162</v>
      </c>
      <c r="C2" s="158" t="s">
        <v>163</v>
      </c>
      <c r="D2" s="155" t="s">
        <v>164</v>
      </c>
      <c r="E2" s="158" t="s">
        <v>165</v>
      </c>
      <c r="F2" s="155" t="s">
        <v>166</v>
      </c>
      <c r="G2" s="158" t="s">
        <v>167</v>
      </c>
      <c r="H2" s="155" t="s">
        <v>168</v>
      </c>
      <c r="I2" s="158" t="s">
        <v>169</v>
      </c>
      <c r="J2" s="155" t="s">
        <v>170</v>
      </c>
      <c r="K2" s="158" t="s">
        <v>171</v>
      </c>
      <c r="L2" s="155" t="s">
        <v>172</v>
      </c>
      <c r="M2" s="158" t="s">
        <v>173</v>
      </c>
      <c r="N2" s="134" t="s">
        <v>174</v>
      </c>
      <c r="O2" s="67"/>
      <c r="P2" s="68"/>
      <c r="Q2" s="68"/>
      <c r="R2" s="67"/>
      <c r="S2" s="68"/>
      <c r="T2" s="68"/>
      <c r="U2" s="67"/>
      <c r="V2" s="68"/>
      <c r="W2" s="68"/>
      <c r="X2" s="67"/>
      <c r="Y2" s="68"/>
      <c r="Z2" s="68"/>
      <c r="AA2" s="67"/>
      <c r="AB2" s="68"/>
      <c r="AC2" s="68"/>
      <c r="AD2" s="67"/>
      <c r="AE2" s="68"/>
      <c r="AF2" s="68"/>
      <c r="AG2" s="137" t="s">
        <v>175</v>
      </c>
      <c r="AH2" s="140" t="s">
        <v>176</v>
      </c>
      <c r="AI2" s="141"/>
      <c r="AJ2" s="125"/>
    </row>
    <row r="3" spans="1:36" ht="6" hidden="1" customHeight="1" x14ac:dyDescent="0.25">
      <c r="A3" s="156"/>
      <c r="B3" s="156"/>
      <c r="C3" s="159"/>
      <c r="D3" s="156"/>
      <c r="E3" s="159"/>
      <c r="F3" s="156"/>
      <c r="G3" s="159"/>
      <c r="H3" s="156"/>
      <c r="I3" s="159"/>
      <c r="J3" s="156"/>
      <c r="K3" s="159"/>
      <c r="L3" s="156"/>
      <c r="M3" s="159"/>
      <c r="N3" s="135"/>
      <c r="O3" s="2"/>
      <c r="P3" s="3"/>
      <c r="Q3" s="3"/>
      <c r="R3" s="2"/>
      <c r="S3" s="3"/>
      <c r="T3" s="3"/>
      <c r="U3" s="2"/>
      <c r="V3" s="3"/>
      <c r="W3" s="3"/>
      <c r="X3" s="2"/>
      <c r="Y3" s="3"/>
      <c r="Z3" s="3"/>
      <c r="AA3" s="2"/>
      <c r="AB3" s="3"/>
      <c r="AC3" s="3"/>
      <c r="AD3" s="2"/>
      <c r="AE3" s="3"/>
      <c r="AF3" s="3"/>
      <c r="AG3" s="138"/>
      <c r="AH3" s="142"/>
      <c r="AI3" s="143"/>
      <c r="AJ3" s="125"/>
    </row>
    <row r="4" spans="1:36" ht="6" hidden="1" customHeight="1" x14ac:dyDescent="0.25">
      <c r="A4" s="156"/>
      <c r="B4" s="156"/>
      <c r="C4" s="159"/>
      <c r="D4" s="156"/>
      <c r="E4" s="159"/>
      <c r="F4" s="156"/>
      <c r="G4" s="159"/>
      <c r="H4" s="156"/>
      <c r="I4" s="159"/>
      <c r="J4" s="156"/>
      <c r="K4" s="159"/>
      <c r="L4" s="156"/>
      <c r="M4" s="159"/>
      <c r="N4" s="135"/>
      <c r="O4" s="2"/>
      <c r="P4" s="3"/>
      <c r="Q4" s="3"/>
      <c r="R4" s="2"/>
      <c r="S4" s="3"/>
      <c r="T4" s="3"/>
      <c r="U4" s="2"/>
      <c r="V4" s="3"/>
      <c r="W4" s="3"/>
      <c r="X4" s="2"/>
      <c r="Y4" s="3"/>
      <c r="Z4" s="3"/>
      <c r="AA4" s="2"/>
      <c r="AB4" s="3"/>
      <c r="AC4" s="3"/>
      <c r="AD4" s="2"/>
      <c r="AE4" s="3"/>
      <c r="AF4" s="3"/>
      <c r="AG4" s="138"/>
      <c r="AH4" s="142"/>
      <c r="AI4" s="143"/>
      <c r="AJ4" s="125"/>
    </row>
    <row r="5" spans="1:36" ht="6" hidden="1" customHeight="1" x14ac:dyDescent="0.25">
      <c r="A5" s="156"/>
      <c r="B5" s="156"/>
      <c r="C5" s="159"/>
      <c r="D5" s="156"/>
      <c r="E5" s="159"/>
      <c r="F5" s="156"/>
      <c r="G5" s="159"/>
      <c r="H5" s="156"/>
      <c r="I5" s="159"/>
      <c r="J5" s="156"/>
      <c r="K5" s="159"/>
      <c r="L5" s="156"/>
      <c r="M5" s="159"/>
      <c r="N5" s="135"/>
      <c r="O5" s="2"/>
      <c r="P5" s="3"/>
      <c r="Q5" s="3"/>
      <c r="R5" s="2"/>
      <c r="S5" s="3"/>
      <c r="T5" s="3"/>
      <c r="U5" s="2"/>
      <c r="V5" s="3"/>
      <c r="W5" s="3"/>
      <c r="X5" s="2"/>
      <c r="Y5" s="3"/>
      <c r="Z5" s="3"/>
      <c r="AA5" s="2"/>
      <c r="AB5" s="3"/>
      <c r="AC5" s="3"/>
      <c r="AD5" s="2"/>
      <c r="AE5" s="3"/>
      <c r="AF5" s="3"/>
      <c r="AG5" s="138"/>
      <c r="AH5" s="142"/>
      <c r="AI5" s="143"/>
      <c r="AJ5" s="125"/>
    </row>
    <row r="6" spans="1:36" ht="6" hidden="1" customHeight="1" x14ac:dyDescent="0.25">
      <c r="A6" s="156"/>
      <c r="B6" s="156"/>
      <c r="C6" s="159"/>
      <c r="D6" s="156"/>
      <c r="E6" s="159"/>
      <c r="F6" s="156"/>
      <c r="G6" s="159"/>
      <c r="H6" s="156"/>
      <c r="I6" s="159"/>
      <c r="J6" s="156"/>
      <c r="K6" s="159"/>
      <c r="L6" s="156"/>
      <c r="M6" s="159"/>
      <c r="N6" s="135"/>
      <c r="O6" s="2"/>
      <c r="P6" s="3"/>
      <c r="Q6" s="3"/>
      <c r="R6" s="2"/>
      <c r="S6" s="3"/>
      <c r="T6" s="3"/>
      <c r="U6" s="2"/>
      <c r="V6" s="3"/>
      <c r="W6" s="3"/>
      <c r="X6" s="2"/>
      <c r="Y6" s="3"/>
      <c r="Z6" s="3"/>
      <c r="AA6" s="2"/>
      <c r="AB6" s="3"/>
      <c r="AC6" s="3"/>
      <c r="AD6" s="2"/>
      <c r="AE6" s="3"/>
      <c r="AF6" s="3"/>
      <c r="AG6" s="138"/>
      <c r="AH6" s="142"/>
      <c r="AI6" s="143"/>
      <c r="AJ6" s="125"/>
    </row>
    <row r="7" spans="1:36" ht="6" hidden="1" customHeight="1" x14ac:dyDescent="0.25">
      <c r="A7" s="156"/>
      <c r="B7" s="156"/>
      <c r="C7" s="159"/>
      <c r="D7" s="156"/>
      <c r="E7" s="159"/>
      <c r="F7" s="156"/>
      <c r="G7" s="159"/>
      <c r="H7" s="156"/>
      <c r="I7" s="159"/>
      <c r="J7" s="156"/>
      <c r="K7" s="159"/>
      <c r="L7" s="156"/>
      <c r="M7" s="159"/>
      <c r="N7" s="135"/>
      <c r="O7" s="2"/>
      <c r="P7" s="3"/>
      <c r="Q7" s="3"/>
      <c r="R7" s="2"/>
      <c r="S7" s="3"/>
      <c r="T7" s="3"/>
      <c r="U7" s="2"/>
      <c r="V7" s="3"/>
      <c r="W7" s="3"/>
      <c r="X7" s="2"/>
      <c r="Y7" s="3"/>
      <c r="Z7" s="3"/>
      <c r="AA7" s="2"/>
      <c r="AB7" s="3"/>
      <c r="AC7" s="3"/>
      <c r="AD7" s="2"/>
      <c r="AE7" s="3"/>
      <c r="AF7" s="3"/>
      <c r="AG7" s="138"/>
      <c r="AH7" s="142"/>
      <c r="AI7" s="143"/>
      <c r="AJ7" s="125"/>
    </row>
    <row r="8" spans="1:36" ht="6" hidden="1" customHeight="1" x14ac:dyDescent="0.25">
      <c r="A8" s="156"/>
      <c r="B8" s="156"/>
      <c r="C8" s="159"/>
      <c r="D8" s="156"/>
      <c r="E8" s="159"/>
      <c r="F8" s="156"/>
      <c r="G8" s="159"/>
      <c r="H8" s="156"/>
      <c r="I8" s="159"/>
      <c r="J8" s="156"/>
      <c r="K8" s="159"/>
      <c r="L8" s="156"/>
      <c r="M8" s="159"/>
      <c r="N8" s="135"/>
      <c r="O8" s="2"/>
      <c r="P8" s="3"/>
      <c r="Q8" s="3"/>
      <c r="R8" s="2"/>
      <c r="S8" s="3"/>
      <c r="T8" s="3"/>
      <c r="U8" s="2"/>
      <c r="V8" s="3"/>
      <c r="W8" s="3"/>
      <c r="X8" s="2"/>
      <c r="Y8" s="3"/>
      <c r="Z8" s="3"/>
      <c r="AA8" s="2"/>
      <c r="AB8" s="3"/>
      <c r="AC8" s="3"/>
      <c r="AD8" s="2"/>
      <c r="AE8" s="3"/>
      <c r="AF8" s="3"/>
      <c r="AG8" s="138"/>
      <c r="AH8" s="142"/>
      <c r="AI8" s="143"/>
      <c r="AJ8" s="125"/>
    </row>
    <row r="9" spans="1:36" ht="0.6" customHeight="1" x14ac:dyDescent="0.25">
      <c r="A9" s="156"/>
      <c r="B9" s="156"/>
      <c r="C9" s="159"/>
      <c r="D9" s="156"/>
      <c r="E9" s="159"/>
      <c r="F9" s="156"/>
      <c r="G9" s="159"/>
      <c r="H9" s="156"/>
      <c r="I9" s="159"/>
      <c r="J9" s="156"/>
      <c r="K9" s="159"/>
      <c r="L9" s="156"/>
      <c r="M9" s="159"/>
      <c r="N9" s="135"/>
      <c r="O9" s="2"/>
      <c r="P9" s="3"/>
      <c r="Q9" s="3"/>
      <c r="R9" s="2"/>
      <c r="S9" s="3"/>
      <c r="T9" s="3"/>
      <c r="U9" s="2"/>
      <c r="V9" s="3"/>
      <c r="W9" s="3"/>
      <c r="X9" s="2"/>
      <c r="Y9" s="3"/>
      <c r="Z9" s="3"/>
      <c r="AA9" s="2"/>
      <c r="AB9" s="3"/>
      <c r="AC9" s="3"/>
      <c r="AD9" s="2"/>
      <c r="AE9" s="3"/>
      <c r="AF9" s="3"/>
      <c r="AG9" s="138"/>
      <c r="AH9" s="142"/>
      <c r="AI9" s="143"/>
      <c r="AJ9" s="125"/>
    </row>
    <row r="10" spans="1:36" ht="6" customHeight="1" thickBot="1" x14ac:dyDescent="0.3">
      <c r="A10" s="156"/>
      <c r="B10" s="156"/>
      <c r="C10" s="159"/>
      <c r="D10" s="156"/>
      <c r="E10" s="159"/>
      <c r="F10" s="156"/>
      <c r="G10" s="159"/>
      <c r="H10" s="156"/>
      <c r="I10" s="159"/>
      <c r="J10" s="156"/>
      <c r="K10" s="159"/>
      <c r="L10" s="156"/>
      <c r="M10" s="159"/>
      <c r="N10" s="135"/>
      <c r="O10" s="70"/>
      <c r="P10" s="71"/>
      <c r="Q10" s="71"/>
      <c r="R10" s="70"/>
      <c r="S10" s="71"/>
      <c r="T10" s="71"/>
      <c r="U10" s="70"/>
      <c r="V10" s="71"/>
      <c r="W10" s="71"/>
      <c r="X10" s="70"/>
      <c r="Y10" s="71"/>
      <c r="Z10" s="71"/>
      <c r="AA10" s="70"/>
      <c r="AB10" s="71"/>
      <c r="AC10" s="71"/>
      <c r="AD10" s="70"/>
      <c r="AE10" s="71"/>
      <c r="AF10" s="71"/>
      <c r="AG10" s="138"/>
      <c r="AH10" s="142"/>
      <c r="AI10" s="143"/>
      <c r="AJ10" s="125"/>
    </row>
    <row r="11" spans="1:36" ht="6" customHeight="1" thickBot="1" x14ac:dyDescent="0.3">
      <c r="A11" s="156"/>
      <c r="B11" s="156"/>
      <c r="C11" s="159"/>
      <c r="D11" s="156"/>
      <c r="E11" s="159"/>
      <c r="F11" s="156"/>
      <c r="G11" s="159"/>
      <c r="H11" s="156"/>
      <c r="I11" s="159"/>
      <c r="J11" s="156"/>
      <c r="K11" s="159"/>
      <c r="L11" s="156"/>
      <c r="M11" s="159"/>
      <c r="N11" s="135"/>
      <c r="O11" s="146" t="s">
        <v>177</v>
      </c>
      <c r="P11" s="147"/>
      <c r="Q11" s="148"/>
      <c r="R11" s="146" t="s">
        <v>178</v>
      </c>
      <c r="S11" s="147"/>
      <c r="T11" s="148"/>
      <c r="U11" s="146" t="s">
        <v>179</v>
      </c>
      <c r="V11" s="147"/>
      <c r="W11" s="148"/>
      <c r="X11" s="146" t="s">
        <v>180</v>
      </c>
      <c r="Y11" s="147"/>
      <c r="Z11" s="148"/>
      <c r="AA11" s="146" t="s">
        <v>181</v>
      </c>
      <c r="AB11" s="147"/>
      <c r="AC11" s="148"/>
      <c r="AD11" s="146" t="s">
        <v>182</v>
      </c>
      <c r="AE11" s="147"/>
      <c r="AF11" s="148"/>
      <c r="AG11" s="138"/>
      <c r="AH11" s="144"/>
      <c r="AI11" s="145"/>
      <c r="AJ11" s="72"/>
    </row>
    <row r="12" spans="1:36" ht="6" customHeight="1" x14ac:dyDescent="0.25">
      <c r="A12" s="156"/>
      <c r="B12" s="156"/>
      <c r="C12" s="159"/>
      <c r="D12" s="156"/>
      <c r="E12" s="159"/>
      <c r="F12" s="156"/>
      <c r="G12" s="159"/>
      <c r="H12" s="156"/>
      <c r="I12" s="159"/>
      <c r="J12" s="156"/>
      <c r="K12" s="159"/>
      <c r="L12" s="156"/>
      <c r="M12" s="159"/>
      <c r="N12" s="135"/>
      <c r="O12" s="149"/>
      <c r="P12" s="150"/>
      <c r="Q12" s="151"/>
      <c r="R12" s="149"/>
      <c r="S12" s="150"/>
      <c r="T12" s="151"/>
      <c r="U12" s="149"/>
      <c r="V12" s="150"/>
      <c r="W12" s="151"/>
      <c r="X12" s="149"/>
      <c r="Y12" s="150"/>
      <c r="Z12" s="151"/>
      <c r="AA12" s="149"/>
      <c r="AB12" s="150"/>
      <c r="AC12" s="151"/>
      <c r="AD12" s="149"/>
      <c r="AE12" s="150"/>
      <c r="AF12" s="151"/>
      <c r="AG12" s="138"/>
      <c r="AH12" s="73" t="s">
        <v>37</v>
      </c>
      <c r="AI12" s="74" t="s">
        <v>38</v>
      </c>
      <c r="AJ12" s="125"/>
    </row>
    <row r="13" spans="1:36" ht="6" customHeight="1" x14ac:dyDescent="0.25">
      <c r="A13" s="156"/>
      <c r="B13" s="156"/>
      <c r="C13" s="159"/>
      <c r="D13" s="156"/>
      <c r="E13" s="159"/>
      <c r="F13" s="156"/>
      <c r="G13" s="159"/>
      <c r="H13" s="156"/>
      <c r="I13" s="159"/>
      <c r="J13" s="156"/>
      <c r="K13" s="159"/>
      <c r="L13" s="156"/>
      <c r="M13" s="159"/>
      <c r="N13" s="135"/>
      <c r="O13" s="149"/>
      <c r="P13" s="150"/>
      <c r="Q13" s="151"/>
      <c r="R13" s="149"/>
      <c r="S13" s="150"/>
      <c r="T13" s="151"/>
      <c r="U13" s="149"/>
      <c r="V13" s="150"/>
      <c r="W13" s="151"/>
      <c r="X13" s="149"/>
      <c r="Y13" s="150"/>
      <c r="Z13" s="151"/>
      <c r="AA13" s="149"/>
      <c r="AB13" s="150"/>
      <c r="AC13" s="151"/>
      <c r="AD13" s="149"/>
      <c r="AE13" s="150"/>
      <c r="AF13" s="151"/>
      <c r="AG13" s="138"/>
      <c r="AH13" s="73" t="s">
        <v>40</v>
      </c>
      <c r="AI13" s="74" t="s">
        <v>41</v>
      </c>
      <c r="AJ13" s="125"/>
    </row>
    <row r="14" spans="1:36" ht="4.1500000000000004" customHeight="1" x14ac:dyDescent="0.25">
      <c r="A14" s="156"/>
      <c r="B14" s="156"/>
      <c r="C14" s="159"/>
      <c r="D14" s="156"/>
      <c r="E14" s="159"/>
      <c r="F14" s="156"/>
      <c r="G14" s="159"/>
      <c r="H14" s="156"/>
      <c r="I14" s="159"/>
      <c r="J14" s="156"/>
      <c r="K14" s="159"/>
      <c r="L14" s="156"/>
      <c r="M14" s="159"/>
      <c r="N14" s="135"/>
      <c r="O14" s="149"/>
      <c r="P14" s="150"/>
      <c r="Q14" s="151"/>
      <c r="R14" s="149"/>
      <c r="S14" s="150"/>
      <c r="T14" s="151"/>
      <c r="U14" s="149"/>
      <c r="V14" s="150"/>
      <c r="W14" s="151"/>
      <c r="X14" s="149"/>
      <c r="Y14" s="150"/>
      <c r="Z14" s="151"/>
      <c r="AA14" s="149"/>
      <c r="AB14" s="150"/>
      <c r="AC14" s="151"/>
      <c r="AD14" s="149"/>
      <c r="AE14" s="150"/>
      <c r="AF14" s="151"/>
      <c r="AG14" s="138"/>
      <c r="AH14" s="73" t="s">
        <v>42</v>
      </c>
      <c r="AI14" s="74" t="s">
        <v>43</v>
      </c>
      <c r="AJ14" s="125"/>
    </row>
    <row r="15" spans="1:36" ht="5.45" customHeight="1" x14ac:dyDescent="0.25">
      <c r="A15" s="156"/>
      <c r="B15" s="156"/>
      <c r="C15" s="159"/>
      <c r="D15" s="156"/>
      <c r="E15" s="159"/>
      <c r="F15" s="156"/>
      <c r="G15" s="159"/>
      <c r="H15" s="156"/>
      <c r="I15" s="159"/>
      <c r="J15" s="156"/>
      <c r="K15" s="159"/>
      <c r="L15" s="156"/>
      <c r="M15" s="159"/>
      <c r="N15" s="135"/>
      <c r="O15" s="149"/>
      <c r="P15" s="150"/>
      <c r="Q15" s="151"/>
      <c r="R15" s="149"/>
      <c r="S15" s="150"/>
      <c r="T15" s="151"/>
      <c r="U15" s="149"/>
      <c r="V15" s="150"/>
      <c r="W15" s="151"/>
      <c r="X15" s="149"/>
      <c r="Y15" s="150"/>
      <c r="Z15" s="151"/>
      <c r="AA15" s="149"/>
      <c r="AB15" s="150"/>
      <c r="AC15" s="151"/>
      <c r="AD15" s="149"/>
      <c r="AE15" s="150"/>
      <c r="AF15" s="151"/>
      <c r="AG15" s="138"/>
      <c r="AH15" s="73" t="s">
        <v>44</v>
      </c>
      <c r="AI15" s="74" t="s">
        <v>45</v>
      </c>
      <c r="AJ15" s="125"/>
    </row>
    <row r="16" spans="1:36" ht="6" customHeight="1" x14ac:dyDescent="0.25">
      <c r="A16" s="156"/>
      <c r="B16" s="156"/>
      <c r="C16" s="159"/>
      <c r="D16" s="156"/>
      <c r="E16" s="159"/>
      <c r="F16" s="156"/>
      <c r="G16" s="159"/>
      <c r="H16" s="156"/>
      <c r="I16" s="159"/>
      <c r="J16" s="156"/>
      <c r="K16" s="159"/>
      <c r="L16" s="156"/>
      <c r="M16" s="159"/>
      <c r="N16" s="135"/>
      <c r="O16" s="149"/>
      <c r="P16" s="150"/>
      <c r="Q16" s="151"/>
      <c r="R16" s="149"/>
      <c r="S16" s="150"/>
      <c r="T16" s="151"/>
      <c r="U16" s="149"/>
      <c r="V16" s="150"/>
      <c r="W16" s="151"/>
      <c r="X16" s="149"/>
      <c r="Y16" s="150"/>
      <c r="Z16" s="151"/>
      <c r="AA16" s="149"/>
      <c r="AB16" s="150"/>
      <c r="AC16" s="151"/>
      <c r="AD16" s="149"/>
      <c r="AE16" s="150"/>
      <c r="AF16" s="151"/>
      <c r="AG16" s="138"/>
      <c r="AH16" s="73" t="s">
        <v>46</v>
      </c>
      <c r="AI16" s="74" t="s">
        <v>47</v>
      </c>
      <c r="AJ16" s="125"/>
    </row>
    <row r="17" spans="1:36" ht="6" customHeight="1" x14ac:dyDescent="0.25">
      <c r="A17" s="156"/>
      <c r="B17" s="156"/>
      <c r="C17" s="159"/>
      <c r="D17" s="156"/>
      <c r="E17" s="159"/>
      <c r="F17" s="156"/>
      <c r="G17" s="159"/>
      <c r="H17" s="156"/>
      <c r="I17" s="159"/>
      <c r="J17" s="156"/>
      <c r="K17" s="159"/>
      <c r="L17" s="156"/>
      <c r="M17" s="159"/>
      <c r="N17" s="135"/>
      <c r="O17" s="149"/>
      <c r="P17" s="150"/>
      <c r="Q17" s="151"/>
      <c r="R17" s="149"/>
      <c r="S17" s="150"/>
      <c r="T17" s="151"/>
      <c r="U17" s="149"/>
      <c r="V17" s="150"/>
      <c r="W17" s="151"/>
      <c r="X17" s="149"/>
      <c r="Y17" s="150"/>
      <c r="Z17" s="151"/>
      <c r="AA17" s="149"/>
      <c r="AB17" s="150"/>
      <c r="AC17" s="151"/>
      <c r="AD17" s="149"/>
      <c r="AE17" s="150"/>
      <c r="AF17" s="151"/>
      <c r="AG17" s="138"/>
      <c r="AH17" s="73" t="s">
        <v>48</v>
      </c>
      <c r="AI17" s="74" t="s">
        <v>49</v>
      </c>
      <c r="AJ17" s="125"/>
    </row>
    <row r="18" spans="1:36" ht="4.1500000000000004" customHeight="1" thickBot="1" x14ac:dyDescent="0.3">
      <c r="A18" s="156"/>
      <c r="B18" s="156"/>
      <c r="C18" s="159"/>
      <c r="D18" s="156"/>
      <c r="E18" s="159"/>
      <c r="F18" s="156"/>
      <c r="G18" s="159"/>
      <c r="H18" s="156"/>
      <c r="I18" s="159"/>
      <c r="J18" s="156"/>
      <c r="K18" s="159"/>
      <c r="L18" s="156"/>
      <c r="M18" s="159"/>
      <c r="N18" s="135"/>
      <c r="O18" s="149"/>
      <c r="P18" s="150"/>
      <c r="Q18" s="151"/>
      <c r="R18" s="149"/>
      <c r="S18" s="150"/>
      <c r="T18" s="151"/>
      <c r="U18" s="149"/>
      <c r="V18" s="150"/>
      <c r="W18" s="151"/>
      <c r="X18" s="149"/>
      <c r="Y18" s="150"/>
      <c r="Z18" s="151"/>
      <c r="AA18" s="149"/>
      <c r="AB18" s="150"/>
      <c r="AC18" s="151"/>
      <c r="AD18" s="149"/>
      <c r="AE18" s="150"/>
      <c r="AF18" s="151"/>
      <c r="AG18" s="138"/>
      <c r="AH18" s="73" t="s">
        <v>50</v>
      </c>
      <c r="AI18" s="75"/>
      <c r="AJ18" s="125"/>
    </row>
    <row r="19" spans="1:36" ht="6" hidden="1" customHeight="1" thickBot="1" x14ac:dyDescent="0.3">
      <c r="A19" s="156"/>
      <c r="B19" s="156"/>
      <c r="C19" s="159"/>
      <c r="D19" s="156"/>
      <c r="E19" s="159"/>
      <c r="F19" s="156"/>
      <c r="G19" s="159"/>
      <c r="H19" s="156"/>
      <c r="I19" s="159"/>
      <c r="J19" s="156"/>
      <c r="K19" s="159"/>
      <c r="L19" s="156"/>
      <c r="M19" s="159"/>
      <c r="N19" s="135"/>
      <c r="O19" s="149"/>
      <c r="P19" s="150"/>
      <c r="Q19" s="151"/>
      <c r="R19" s="149"/>
      <c r="S19" s="150"/>
      <c r="T19" s="151"/>
      <c r="U19" s="149"/>
      <c r="V19" s="150"/>
      <c r="W19" s="151"/>
      <c r="X19" s="149"/>
      <c r="Y19" s="150"/>
      <c r="Z19" s="151"/>
      <c r="AA19" s="149"/>
      <c r="AB19" s="150"/>
      <c r="AC19" s="151"/>
      <c r="AD19" s="149"/>
      <c r="AE19" s="150"/>
      <c r="AF19" s="151"/>
      <c r="AG19" s="138"/>
      <c r="AH19" s="73" t="s">
        <v>63</v>
      </c>
      <c r="AI19" s="75"/>
      <c r="AJ19" s="125"/>
    </row>
    <row r="20" spans="1:36" ht="6" hidden="1" customHeight="1" thickBot="1" x14ac:dyDescent="0.3">
      <c r="A20" s="156"/>
      <c r="B20" s="156"/>
      <c r="C20" s="159"/>
      <c r="D20" s="156"/>
      <c r="E20" s="159"/>
      <c r="F20" s="156"/>
      <c r="G20" s="159"/>
      <c r="H20" s="156"/>
      <c r="I20" s="159"/>
      <c r="J20" s="156"/>
      <c r="K20" s="159"/>
      <c r="L20" s="156"/>
      <c r="M20" s="159"/>
      <c r="N20" s="135"/>
      <c r="O20" s="152"/>
      <c r="P20" s="153"/>
      <c r="Q20" s="154"/>
      <c r="R20" s="152"/>
      <c r="S20" s="153"/>
      <c r="T20" s="154"/>
      <c r="U20" s="152"/>
      <c r="V20" s="153"/>
      <c r="W20" s="154"/>
      <c r="X20" s="152"/>
      <c r="Y20" s="153"/>
      <c r="Z20" s="154"/>
      <c r="AA20" s="152"/>
      <c r="AB20" s="153"/>
      <c r="AC20" s="154"/>
      <c r="AD20" s="152"/>
      <c r="AE20" s="153"/>
      <c r="AF20" s="154"/>
      <c r="AG20" s="138"/>
      <c r="AH20" s="73" t="s">
        <v>183</v>
      </c>
      <c r="AI20" s="75"/>
      <c r="AJ20" s="125"/>
    </row>
    <row r="21" spans="1:36" ht="6" customHeight="1" x14ac:dyDescent="0.25">
      <c r="A21" s="156"/>
      <c r="B21" s="156"/>
      <c r="C21" s="159"/>
      <c r="D21" s="156"/>
      <c r="E21" s="159"/>
      <c r="F21" s="156"/>
      <c r="G21" s="159"/>
      <c r="H21" s="156"/>
      <c r="I21" s="159"/>
      <c r="J21" s="156"/>
      <c r="K21" s="159"/>
      <c r="L21" s="156"/>
      <c r="M21" s="159"/>
      <c r="N21" s="135"/>
      <c r="O21" s="133" t="s">
        <v>53</v>
      </c>
      <c r="P21" s="8" t="s">
        <v>54</v>
      </c>
      <c r="Q21" s="130" t="s">
        <v>55</v>
      </c>
      <c r="R21" s="133" t="s">
        <v>53</v>
      </c>
      <c r="S21" s="8" t="s">
        <v>54</v>
      </c>
      <c r="T21" s="130" t="s">
        <v>55</v>
      </c>
      <c r="U21" s="133" t="s">
        <v>53</v>
      </c>
      <c r="V21" s="8" t="s">
        <v>54</v>
      </c>
      <c r="W21" s="130" t="s">
        <v>55</v>
      </c>
      <c r="X21" s="133" t="s">
        <v>53</v>
      </c>
      <c r="Y21" s="8" t="s">
        <v>54</v>
      </c>
      <c r="Z21" s="130" t="s">
        <v>55</v>
      </c>
      <c r="AA21" s="133" t="s">
        <v>53</v>
      </c>
      <c r="AB21" s="8" t="s">
        <v>54</v>
      </c>
      <c r="AC21" s="130" t="s">
        <v>55</v>
      </c>
      <c r="AD21" s="133" t="s">
        <v>53</v>
      </c>
      <c r="AE21" s="8" t="s">
        <v>54</v>
      </c>
      <c r="AF21" s="130" t="s">
        <v>55</v>
      </c>
      <c r="AG21" s="138"/>
      <c r="AH21" s="73"/>
      <c r="AI21" s="75"/>
      <c r="AJ21" s="125"/>
    </row>
    <row r="22" spans="1:36" ht="6" customHeight="1" x14ac:dyDescent="0.25">
      <c r="A22" s="156"/>
      <c r="B22" s="156"/>
      <c r="C22" s="159"/>
      <c r="D22" s="156"/>
      <c r="E22" s="159"/>
      <c r="F22" s="156"/>
      <c r="G22" s="159"/>
      <c r="H22" s="156"/>
      <c r="I22" s="159"/>
      <c r="J22" s="156"/>
      <c r="K22" s="159"/>
      <c r="L22" s="156"/>
      <c r="M22" s="159"/>
      <c r="N22" s="135"/>
      <c r="O22" s="126"/>
      <c r="P22" s="8" t="s">
        <v>37</v>
      </c>
      <c r="Q22" s="131"/>
      <c r="R22" s="126"/>
      <c r="S22" s="8" t="s">
        <v>37</v>
      </c>
      <c r="T22" s="131"/>
      <c r="U22" s="126"/>
      <c r="V22" s="8" t="s">
        <v>37</v>
      </c>
      <c r="W22" s="131"/>
      <c r="X22" s="126"/>
      <c r="Y22" s="8" t="s">
        <v>37</v>
      </c>
      <c r="Z22" s="131"/>
      <c r="AA22" s="126"/>
      <c r="AB22" s="8" t="s">
        <v>37</v>
      </c>
      <c r="AC22" s="131"/>
      <c r="AD22" s="126"/>
      <c r="AE22" s="8" t="s">
        <v>37</v>
      </c>
      <c r="AF22" s="131"/>
      <c r="AG22" s="138"/>
      <c r="AH22" s="76"/>
      <c r="AI22" s="75"/>
      <c r="AJ22" s="125"/>
    </row>
    <row r="23" spans="1:36" ht="6" hidden="1" customHeight="1" x14ac:dyDescent="0.25">
      <c r="A23" s="69"/>
      <c r="B23" s="156"/>
      <c r="C23" s="159"/>
      <c r="D23" s="156"/>
      <c r="E23" s="159"/>
      <c r="F23" s="156"/>
      <c r="G23" s="159"/>
      <c r="H23" s="156"/>
      <c r="I23" s="159"/>
      <c r="J23" s="156"/>
      <c r="K23" s="159"/>
      <c r="L23" s="156"/>
      <c r="M23" s="159"/>
      <c r="N23" s="135"/>
      <c r="O23" s="126"/>
      <c r="P23" s="8" t="s">
        <v>57</v>
      </c>
      <c r="Q23" s="131"/>
      <c r="R23" s="126"/>
      <c r="S23" s="8" t="s">
        <v>57</v>
      </c>
      <c r="T23" s="131"/>
      <c r="U23" s="126"/>
      <c r="V23" s="8" t="s">
        <v>57</v>
      </c>
      <c r="W23" s="131"/>
      <c r="X23" s="126"/>
      <c r="Y23" s="8" t="s">
        <v>57</v>
      </c>
      <c r="Z23" s="131"/>
      <c r="AA23" s="126"/>
      <c r="AB23" s="8" t="s">
        <v>57</v>
      </c>
      <c r="AC23" s="131"/>
      <c r="AD23" s="126"/>
      <c r="AE23" s="8" t="s">
        <v>57</v>
      </c>
      <c r="AF23" s="131"/>
      <c r="AG23" s="138"/>
      <c r="AH23" s="76"/>
      <c r="AI23" s="75"/>
      <c r="AJ23" s="125"/>
    </row>
    <row r="24" spans="1:36" ht="6" hidden="1" customHeight="1" x14ac:dyDescent="0.25">
      <c r="A24" s="69"/>
      <c r="B24" s="156"/>
      <c r="C24" s="159"/>
      <c r="D24" s="156"/>
      <c r="E24" s="159"/>
      <c r="F24" s="156"/>
      <c r="G24" s="159"/>
      <c r="H24" s="156"/>
      <c r="I24" s="159"/>
      <c r="J24" s="156"/>
      <c r="K24" s="159"/>
      <c r="L24" s="156"/>
      <c r="M24" s="159"/>
      <c r="N24" s="135"/>
      <c r="O24" s="126"/>
      <c r="P24" s="8" t="s">
        <v>58</v>
      </c>
      <c r="Q24" s="131"/>
      <c r="R24" s="126"/>
      <c r="S24" s="8" t="s">
        <v>58</v>
      </c>
      <c r="T24" s="131"/>
      <c r="U24" s="126"/>
      <c r="V24" s="8" t="s">
        <v>58</v>
      </c>
      <c r="W24" s="131"/>
      <c r="X24" s="126"/>
      <c r="Y24" s="8" t="s">
        <v>58</v>
      </c>
      <c r="Z24" s="131"/>
      <c r="AA24" s="126"/>
      <c r="AB24" s="8" t="s">
        <v>58</v>
      </c>
      <c r="AC24" s="131"/>
      <c r="AD24" s="126"/>
      <c r="AE24" s="8" t="s">
        <v>58</v>
      </c>
      <c r="AF24" s="131"/>
      <c r="AG24" s="138"/>
      <c r="AH24" s="76"/>
      <c r="AI24" s="75"/>
      <c r="AJ24" s="125"/>
    </row>
    <row r="25" spans="1:36" ht="5.25" hidden="1" customHeight="1" x14ac:dyDescent="0.25">
      <c r="A25" s="69"/>
      <c r="B25" s="156"/>
      <c r="C25" s="159"/>
      <c r="D25" s="156"/>
      <c r="E25" s="159"/>
      <c r="F25" s="156"/>
      <c r="G25" s="159"/>
      <c r="H25" s="156"/>
      <c r="I25" s="159"/>
      <c r="J25" s="156"/>
      <c r="K25" s="159"/>
      <c r="L25" s="156"/>
      <c r="M25" s="159"/>
      <c r="N25" s="135"/>
      <c r="O25" s="126"/>
      <c r="P25" s="8" t="s">
        <v>59</v>
      </c>
      <c r="Q25" s="131"/>
      <c r="R25" s="126"/>
      <c r="S25" s="8" t="s">
        <v>59</v>
      </c>
      <c r="T25" s="131"/>
      <c r="U25" s="126"/>
      <c r="V25" s="8" t="s">
        <v>59</v>
      </c>
      <c r="W25" s="131"/>
      <c r="X25" s="126"/>
      <c r="Y25" s="8" t="s">
        <v>59</v>
      </c>
      <c r="Z25" s="131"/>
      <c r="AA25" s="126"/>
      <c r="AB25" s="8" t="s">
        <v>59</v>
      </c>
      <c r="AC25" s="131"/>
      <c r="AD25" s="126"/>
      <c r="AE25" s="8" t="s">
        <v>59</v>
      </c>
      <c r="AF25" s="131"/>
      <c r="AG25" s="138"/>
      <c r="AH25" s="76"/>
      <c r="AI25" s="75"/>
      <c r="AJ25" s="125"/>
    </row>
    <row r="26" spans="1:36" ht="6" hidden="1" customHeight="1" x14ac:dyDescent="0.25">
      <c r="A26" s="69"/>
      <c r="B26" s="156"/>
      <c r="C26" s="159"/>
      <c r="D26" s="156"/>
      <c r="E26" s="159"/>
      <c r="F26" s="156"/>
      <c r="G26" s="159"/>
      <c r="H26" s="156"/>
      <c r="I26" s="159"/>
      <c r="J26" s="156"/>
      <c r="K26" s="159"/>
      <c r="L26" s="156"/>
      <c r="M26" s="159"/>
      <c r="N26" s="135"/>
      <c r="O26" s="126"/>
      <c r="P26" s="8" t="s">
        <v>60</v>
      </c>
      <c r="Q26" s="131"/>
      <c r="R26" s="126"/>
      <c r="S26" s="8" t="s">
        <v>60</v>
      </c>
      <c r="T26" s="131"/>
      <c r="U26" s="126"/>
      <c r="V26" s="8" t="s">
        <v>60</v>
      </c>
      <c r="W26" s="131"/>
      <c r="X26" s="126"/>
      <c r="Y26" s="8" t="s">
        <v>60</v>
      </c>
      <c r="Z26" s="131"/>
      <c r="AA26" s="126"/>
      <c r="AB26" s="8" t="s">
        <v>60</v>
      </c>
      <c r="AC26" s="131"/>
      <c r="AD26" s="126"/>
      <c r="AE26" s="8" t="s">
        <v>60</v>
      </c>
      <c r="AF26" s="131"/>
      <c r="AG26" s="138"/>
      <c r="AH26" s="76"/>
      <c r="AI26" s="75"/>
      <c r="AJ26" s="125"/>
    </row>
    <row r="27" spans="1:36" ht="6" hidden="1" customHeight="1" x14ac:dyDescent="0.25">
      <c r="A27" s="69"/>
      <c r="B27" s="156"/>
      <c r="C27" s="159"/>
      <c r="D27" s="156"/>
      <c r="E27" s="159"/>
      <c r="F27" s="156"/>
      <c r="G27" s="159"/>
      <c r="H27" s="156"/>
      <c r="I27" s="159"/>
      <c r="J27" s="156"/>
      <c r="K27" s="159"/>
      <c r="L27" s="156"/>
      <c r="M27" s="159"/>
      <c r="N27" s="135"/>
      <c r="O27" s="126"/>
      <c r="P27" s="8" t="s">
        <v>61</v>
      </c>
      <c r="Q27" s="131"/>
      <c r="R27" s="126"/>
      <c r="S27" s="8" t="s">
        <v>61</v>
      </c>
      <c r="T27" s="131"/>
      <c r="U27" s="126"/>
      <c r="V27" s="8" t="s">
        <v>61</v>
      </c>
      <c r="W27" s="131"/>
      <c r="X27" s="126"/>
      <c r="Y27" s="8" t="s">
        <v>61</v>
      </c>
      <c r="Z27" s="131"/>
      <c r="AA27" s="126"/>
      <c r="AB27" s="8" t="s">
        <v>61</v>
      </c>
      <c r="AC27" s="131"/>
      <c r="AD27" s="126"/>
      <c r="AE27" s="8" t="s">
        <v>61</v>
      </c>
      <c r="AF27" s="131"/>
      <c r="AG27" s="138"/>
      <c r="AH27" s="76"/>
      <c r="AI27" s="75"/>
      <c r="AJ27" s="125"/>
    </row>
    <row r="28" spans="1:36" ht="6" hidden="1" customHeight="1" x14ac:dyDescent="0.25">
      <c r="A28" s="69"/>
      <c r="B28" s="156"/>
      <c r="C28" s="159"/>
      <c r="D28" s="156"/>
      <c r="E28" s="159"/>
      <c r="F28" s="156"/>
      <c r="G28" s="159"/>
      <c r="H28" s="156"/>
      <c r="I28" s="159"/>
      <c r="J28" s="156"/>
      <c r="K28" s="159"/>
      <c r="L28" s="156"/>
      <c r="M28" s="159"/>
      <c r="N28" s="135"/>
      <c r="O28" s="126"/>
      <c r="P28" s="8" t="s">
        <v>62</v>
      </c>
      <c r="Q28" s="131"/>
      <c r="R28" s="126"/>
      <c r="S28" s="8" t="s">
        <v>62</v>
      </c>
      <c r="T28" s="131"/>
      <c r="U28" s="126"/>
      <c r="V28" s="8" t="s">
        <v>62</v>
      </c>
      <c r="W28" s="131"/>
      <c r="X28" s="126"/>
      <c r="Y28" s="8" t="s">
        <v>62</v>
      </c>
      <c r="Z28" s="131"/>
      <c r="AA28" s="126"/>
      <c r="AB28" s="8" t="s">
        <v>62</v>
      </c>
      <c r="AC28" s="131"/>
      <c r="AD28" s="126"/>
      <c r="AE28" s="8" t="s">
        <v>62</v>
      </c>
      <c r="AF28" s="131"/>
      <c r="AG28" s="138"/>
      <c r="AH28" s="76"/>
      <c r="AI28" s="75"/>
      <c r="AJ28" s="125"/>
    </row>
    <row r="29" spans="1:36" ht="6" hidden="1" customHeight="1" x14ac:dyDescent="0.25">
      <c r="A29" s="69"/>
      <c r="B29" s="156"/>
      <c r="C29" s="159"/>
      <c r="D29" s="156"/>
      <c r="E29" s="159"/>
      <c r="F29" s="156"/>
      <c r="G29" s="159"/>
      <c r="H29" s="156"/>
      <c r="I29" s="159"/>
      <c r="J29" s="156"/>
      <c r="K29" s="159"/>
      <c r="L29" s="156"/>
      <c r="M29" s="159"/>
      <c r="N29" s="135"/>
      <c r="O29" s="126"/>
      <c r="P29" s="8" t="s">
        <v>57</v>
      </c>
      <c r="Q29" s="131"/>
      <c r="R29" s="126"/>
      <c r="S29" s="8" t="s">
        <v>57</v>
      </c>
      <c r="T29" s="131"/>
      <c r="U29" s="126"/>
      <c r="V29" s="8" t="s">
        <v>57</v>
      </c>
      <c r="W29" s="131"/>
      <c r="X29" s="126"/>
      <c r="Y29" s="8" t="s">
        <v>57</v>
      </c>
      <c r="Z29" s="131"/>
      <c r="AA29" s="126"/>
      <c r="AB29" s="8" t="s">
        <v>57</v>
      </c>
      <c r="AC29" s="131"/>
      <c r="AD29" s="126"/>
      <c r="AE29" s="8" t="s">
        <v>57</v>
      </c>
      <c r="AF29" s="131"/>
      <c r="AG29" s="138"/>
      <c r="AH29" s="76"/>
      <c r="AI29" s="75"/>
      <c r="AJ29" s="125"/>
    </row>
    <row r="30" spans="1:36" ht="10.5" hidden="1" customHeight="1" thickBot="1" x14ac:dyDescent="0.3">
      <c r="A30" s="77"/>
      <c r="B30" s="157"/>
      <c r="C30" s="160"/>
      <c r="D30" s="157"/>
      <c r="E30" s="160"/>
      <c r="F30" s="157"/>
      <c r="G30" s="160"/>
      <c r="H30" s="157"/>
      <c r="I30" s="160"/>
      <c r="J30" s="157"/>
      <c r="K30" s="160"/>
      <c r="L30" s="157"/>
      <c r="M30" s="160"/>
      <c r="N30" s="136"/>
      <c r="O30" s="127"/>
      <c r="P30" s="21" t="s">
        <v>63</v>
      </c>
      <c r="Q30" s="132"/>
      <c r="R30" s="127"/>
      <c r="S30" s="21" t="s">
        <v>63</v>
      </c>
      <c r="T30" s="132"/>
      <c r="U30" s="127"/>
      <c r="V30" s="21" t="s">
        <v>63</v>
      </c>
      <c r="W30" s="132"/>
      <c r="X30" s="127"/>
      <c r="Y30" s="21" t="s">
        <v>63</v>
      </c>
      <c r="Z30" s="132"/>
      <c r="AA30" s="127"/>
      <c r="AB30" s="21" t="s">
        <v>63</v>
      </c>
      <c r="AC30" s="132"/>
      <c r="AD30" s="127"/>
      <c r="AE30" s="21" t="s">
        <v>63</v>
      </c>
      <c r="AF30" s="132"/>
      <c r="AG30" s="139"/>
      <c r="AH30" s="78"/>
      <c r="AI30" s="79"/>
      <c r="AJ30" s="125"/>
    </row>
    <row r="31" spans="1:36" ht="12.75" hidden="1" customHeight="1" x14ac:dyDescent="0.25">
      <c r="A31" s="24">
        <v>1</v>
      </c>
      <c r="B31" s="25"/>
      <c r="C31" s="26"/>
      <c r="D31" s="25"/>
      <c r="E31" s="26"/>
      <c r="F31" s="25"/>
      <c r="G31" s="26"/>
      <c r="H31" s="25"/>
      <c r="I31" s="26"/>
      <c r="J31" s="25"/>
      <c r="K31" s="26"/>
      <c r="L31" s="25"/>
      <c r="M31" s="26"/>
      <c r="N31" s="25">
        <v>10</v>
      </c>
      <c r="O31" s="25">
        <v>11</v>
      </c>
      <c r="P31" s="25">
        <v>12</v>
      </c>
      <c r="Q31" s="25">
        <v>13</v>
      </c>
      <c r="R31" s="25">
        <v>11</v>
      </c>
      <c r="S31" s="25">
        <v>12</v>
      </c>
      <c r="T31" s="25">
        <v>13</v>
      </c>
      <c r="U31" s="25">
        <v>11</v>
      </c>
      <c r="V31" s="25">
        <v>12</v>
      </c>
      <c r="W31" s="25">
        <v>13</v>
      </c>
      <c r="X31" s="25">
        <v>11</v>
      </c>
      <c r="Y31" s="25">
        <v>12</v>
      </c>
      <c r="Z31" s="25">
        <v>13</v>
      </c>
      <c r="AA31" s="25">
        <v>11</v>
      </c>
      <c r="AB31" s="25">
        <v>12</v>
      </c>
      <c r="AC31" s="25">
        <v>13</v>
      </c>
      <c r="AD31" s="25">
        <v>11</v>
      </c>
      <c r="AE31" s="25">
        <v>12</v>
      </c>
      <c r="AF31" s="25">
        <v>13</v>
      </c>
      <c r="AG31" s="80">
        <v>32</v>
      </c>
      <c r="AH31" s="81">
        <v>33</v>
      </c>
      <c r="AI31" s="82">
        <v>34</v>
      </c>
      <c r="AJ31" s="72"/>
    </row>
    <row r="32" spans="1:36" ht="20.25" hidden="1" customHeight="1" x14ac:dyDescent="0.25">
      <c r="A32" s="65" t="s">
        <v>64</v>
      </c>
      <c r="B32" s="65">
        <f>B33+B34+B35+B36+B37+B38+B39+B40+B41+B42+B43+B44+B45+B46+B47+B48+B50+B52+B54</f>
        <v>74</v>
      </c>
      <c r="C32" s="65">
        <f t="shared" ref="C32:M32" si="0">C33+C34+C35+C36+C37+C38+C39+C40+C41+C42+C43+C44+C45+C46+C47+C48+C50+C52+C54</f>
        <v>4</v>
      </c>
      <c r="D32" s="65">
        <f t="shared" si="0"/>
        <v>83</v>
      </c>
      <c r="E32" s="65">
        <f t="shared" si="0"/>
        <v>14</v>
      </c>
      <c r="F32" s="65">
        <f t="shared" si="0"/>
        <v>106</v>
      </c>
      <c r="G32" s="65">
        <f t="shared" si="0"/>
        <v>37</v>
      </c>
      <c r="H32" s="65">
        <f t="shared" si="0"/>
        <v>86</v>
      </c>
      <c r="I32" s="65">
        <f t="shared" si="0"/>
        <v>36</v>
      </c>
      <c r="J32" s="65">
        <f t="shared" si="0"/>
        <v>99</v>
      </c>
      <c r="K32" s="65">
        <f t="shared" si="0"/>
        <v>79</v>
      </c>
      <c r="L32" s="65">
        <f t="shared" si="0"/>
        <v>0</v>
      </c>
      <c r="M32" s="65">
        <f t="shared" si="0"/>
        <v>0</v>
      </c>
      <c r="N32" s="65"/>
      <c r="O32" s="65">
        <f t="shared" ref="O32" si="1">O33+O34+O35+O36+O37+O38+O39+O40+O41+O42+O43+O44+O45+O46+O47+O48+O50+O52+O54</f>
        <v>200</v>
      </c>
      <c r="P32" s="65">
        <f>P33+P34+P35+P36+P37+P38+P39+P40+P41+P42+P43+P44+P45+P46+P47+P48+P50+P52+P54</f>
        <v>75</v>
      </c>
      <c r="Q32" s="65">
        <f t="shared" ref="Q32:AG32" si="2">Q33+Q34+Q35+Q36+Q37+Q38+Q39+Q40+Q41+Q42+Q43+Q44+Q45+Q46+Q47+Q48+Q50+Q52+Q54</f>
        <v>125</v>
      </c>
      <c r="R32" s="65">
        <f t="shared" si="2"/>
        <v>193</v>
      </c>
      <c r="S32" s="65">
        <f t="shared" si="2"/>
        <v>69</v>
      </c>
      <c r="T32" s="65">
        <f t="shared" si="2"/>
        <v>124</v>
      </c>
      <c r="U32" s="65">
        <f t="shared" si="2"/>
        <v>259</v>
      </c>
      <c r="V32" s="65">
        <f t="shared" si="2"/>
        <v>69</v>
      </c>
      <c r="W32" s="65">
        <f t="shared" si="2"/>
        <v>190</v>
      </c>
      <c r="X32" s="65">
        <f t="shared" si="2"/>
        <v>311</v>
      </c>
      <c r="Y32" s="65">
        <f t="shared" si="2"/>
        <v>50</v>
      </c>
      <c r="Z32" s="65">
        <f t="shared" si="2"/>
        <v>261</v>
      </c>
      <c r="AA32" s="65">
        <f t="shared" si="2"/>
        <v>170</v>
      </c>
      <c r="AB32" s="65">
        <f t="shared" si="2"/>
        <v>20</v>
      </c>
      <c r="AC32" s="65">
        <f t="shared" si="2"/>
        <v>150</v>
      </c>
      <c r="AD32" s="65">
        <f t="shared" si="2"/>
        <v>0</v>
      </c>
      <c r="AE32" s="65">
        <f t="shared" si="2"/>
        <v>0</v>
      </c>
      <c r="AF32" s="65">
        <f t="shared" si="2"/>
        <v>0</v>
      </c>
      <c r="AG32" s="65">
        <f t="shared" si="2"/>
        <v>1133</v>
      </c>
      <c r="AH32" s="65">
        <f>AH33+AH34+AH35+AH36+AH37+AH38+AH39+AH40+AH41+AH42+AH43+AH44+AH45+AH46+AH47+AH48+AH50+AH52+AH54</f>
        <v>283</v>
      </c>
      <c r="AI32" s="65">
        <f>AI33+AI34+AI35+AI36+AI37+AI38+AI39+AI40+AI41+AI42+AI43+AI44+AI45+AI46+AI47+AI48+AI50+AI52+AI54</f>
        <v>850</v>
      </c>
      <c r="AJ32" s="72"/>
    </row>
    <row r="33" spans="1:61" s="63" customFormat="1" ht="9.75" customHeight="1" x14ac:dyDescent="0.25">
      <c r="A33" s="42" t="s">
        <v>65</v>
      </c>
      <c r="B33" s="66">
        <v>0</v>
      </c>
      <c r="C33" s="184">
        <f>B33-P33</f>
        <v>0</v>
      </c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60"/>
      <c r="O33" s="60">
        <f>P33+Q33</f>
        <v>5</v>
      </c>
      <c r="P33" s="58"/>
      <c r="Q33" s="60">
        <v>5</v>
      </c>
      <c r="R33" s="60"/>
      <c r="S33" s="58"/>
      <c r="T33" s="60"/>
      <c r="U33" s="60"/>
      <c r="V33" s="58"/>
      <c r="W33" s="60"/>
      <c r="X33" s="60"/>
      <c r="Y33" s="58"/>
      <c r="Z33" s="60"/>
      <c r="AA33" s="60"/>
      <c r="AB33" s="58"/>
      <c r="AC33" s="60"/>
      <c r="AD33" s="60"/>
      <c r="AE33" s="58"/>
      <c r="AF33" s="60"/>
      <c r="AG33" s="105">
        <f>AH33+AI33</f>
        <v>5</v>
      </c>
      <c r="AH33" s="46">
        <f>P33</f>
        <v>0</v>
      </c>
      <c r="AI33" s="46">
        <f>Q33</f>
        <v>5</v>
      </c>
      <c r="AJ33" s="179"/>
    </row>
    <row r="34" spans="1:61" s="91" customFormat="1" ht="12.75" customHeight="1" x14ac:dyDescent="0.25">
      <c r="A34" s="42" t="s">
        <v>160</v>
      </c>
      <c r="B34" s="42"/>
      <c r="C34" s="185">
        <f>B34-P34</f>
        <v>0</v>
      </c>
      <c r="D34" s="185"/>
      <c r="E34" s="185">
        <f t="shared" ref="E34:E54" si="3">D34-S34</f>
        <v>0</v>
      </c>
      <c r="F34" s="185"/>
      <c r="G34" s="185">
        <f t="shared" ref="G34:G54" si="4">F34-V34</f>
        <v>0</v>
      </c>
      <c r="H34" s="185"/>
      <c r="I34" s="185">
        <f t="shared" ref="I34:I45" si="5">H34-Y34</f>
        <v>0</v>
      </c>
      <c r="J34" s="185"/>
      <c r="K34" s="185">
        <v>0</v>
      </c>
      <c r="L34" s="185"/>
      <c r="M34" s="185"/>
      <c r="N34" s="60"/>
      <c r="O34" s="86">
        <f t="shared" ref="O34:O54" si="6">P34+Q34</f>
        <v>0</v>
      </c>
      <c r="P34" s="87"/>
      <c r="Q34" s="59">
        <v>0</v>
      </c>
      <c r="R34" s="86">
        <f t="shared" ref="R34:R54" si="7">S34+T34</f>
        <v>0</v>
      </c>
      <c r="S34" s="87">
        <v>0</v>
      </c>
      <c r="T34" s="59">
        <v>0</v>
      </c>
      <c r="U34" s="86">
        <f t="shared" ref="U34:U54" si="8">V34+W34</f>
        <v>60</v>
      </c>
      <c r="V34" s="87">
        <v>0</v>
      </c>
      <c r="W34" s="59">
        <v>60</v>
      </c>
      <c r="X34" s="86">
        <f t="shared" ref="X34:X54" si="9">Y34+Z34</f>
        <v>71</v>
      </c>
      <c r="Y34" s="87">
        <v>0</v>
      </c>
      <c r="Z34" s="59">
        <v>71</v>
      </c>
      <c r="AA34" s="86">
        <f t="shared" ref="AA34:AA53" si="10">AB34+AC34</f>
        <v>78</v>
      </c>
      <c r="AB34" s="87">
        <v>0</v>
      </c>
      <c r="AC34" s="59">
        <v>78</v>
      </c>
      <c r="AD34" s="86">
        <f t="shared" ref="AD34:AD54" si="11">AE34+AF34</f>
        <v>0</v>
      </c>
      <c r="AE34" s="87">
        <v>0</v>
      </c>
      <c r="AF34" s="59">
        <v>0</v>
      </c>
      <c r="AG34" s="88">
        <f t="shared" ref="AG34:AG74" si="12">AH34+AI34</f>
        <v>209</v>
      </c>
      <c r="AH34" s="89">
        <f>P34+S34+V34+Y34+AB34+AE34</f>
        <v>0</v>
      </c>
      <c r="AI34" s="89">
        <f>Q34+T34+W34+Z34+AC34+AF34</f>
        <v>209</v>
      </c>
      <c r="AJ34" s="90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</row>
    <row r="35" spans="1:61" s="84" customFormat="1" ht="12.6" customHeight="1" x14ac:dyDescent="0.25">
      <c r="A35" s="42" t="s">
        <v>72</v>
      </c>
      <c r="B35" s="42">
        <v>0</v>
      </c>
      <c r="C35" s="185">
        <v>0</v>
      </c>
      <c r="D35" s="185">
        <v>8</v>
      </c>
      <c r="E35" s="185">
        <f t="shared" si="3"/>
        <v>2</v>
      </c>
      <c r="F35" s="185">
        <v>5</v>
      </c>
      <c r="G35" s="185">
        <f t="shared" si="4"/>
        <v>0</v>
      </c>
      <c r="H35" s="185">
        <v>0</v>
      </c>
      <c r="I35" s="185">
        <f t="shared" si="5"/>
        <v>0</v>
      </c>
      <c r="J35" s="185">
        <v>10</v>
      </c>
      <c r="K35" s="185">
        <f t="shared" ref="K35:K45" si="13">J35-AB35</f>
        <v>7</v>
      </c>
      <c r="L35" s="185"/>
      <c r="M35" s="185"/>
      <c r="N35" s="60"/>
      <c r="O35" s="86">
        <f t="shared" si="6"/>
        <v>50</v>
      </c>
      <c r="P35" s="87">
        <v>1</v>
      </c>
      <c r="Q35" s="59">
        <v>49</v>
      </c>
      <c r="R35" s="86">
        <f t="shared" si="7"/>
        <v>48</v>
      </c>
      <c r="S35" s="87">
        <v>6</v>
      </c>
      <c r="T35" s="59">
        <v>42</v>
      </c>
      <c r="U35" s="86">
        <f t="shared" si="8"/>
        <v>56</v>
      </c>
      <c r="V35" s="87">
        <v>5</v>
      </c>
      <c r="W35" s="59">
        <v>51</v>
      </c>
      <c r="X35" s="86">
        <f t="shared" si="9"/>
        <v>42</v>
      </c>
      <c r="Y35" s="87">
        <v>0</v>
      </c>
      <c r="Z35" s="59">
        <v>42</v>
      </c>
      <c r="AA35" s="86">
        <f t="shared" si="10"/>
        <v>23</v>
      </c>
      <c r="AB35" s="87">
        <v>3</v>
      </c>
      <c r="AC35" s="59">
        <v>20</v>
      </c>
      <c r="AD35" s="86">
        <f t="shared" si="11"/>
        <v>0</v>
      </c>
      <c r="AE35" s="87">
        <v>0</v>
      </c>
      <c r="AF35" s="59">
        <v>0</v>
      </c>
      <c r="AG35" s="88">
        <f t="shared" si="12"/>
        <v>219</v>
      </c>
      <c r="AH35" s="89">
        <f t="shared" ref="AH35:AI54" si="14">P35+S35+V35+Y35+AB35+AE35</f>
        <v>15</v>
      </c>
      <c r="AI35" s="89">
        <f t="shared" si="14"/>
        <v>204</v>
      </c>
      <c r="AJ35" s="83"/>
    </row>
    <row r="36" spans="1:61" s="84" customFormat="1" ht="12.75" customHeight="1" x14ac:dyDescent="0.25">
      <c r="A36" s="42" t="s">
        <v>74</v>
      </c>
      <c r="B36" s="92">
        <v>5</v>
      </c>
      <c r="C36" s="185">
        <v>0</v>
      </c>
      <c r="D36" s="186">
        <v>10</v>
      </c>
      <c r="E36" s="185">
        <f t="shared" si="3"/>
        <v>3</v>
      </c>
      <c r="F36" s="186">
        <v>10</v>
      </c>
      <c r="G36" s="185">
        <f t="shared" si="4"/>
        <v>3</v>
      </c>
      <c r="H36" s="186">
        <v>10</v>
      </c>
      <c r="I36" s="185">
        <f t="shared" si="5"/>
        <v>7</v>
      </c>
      <c r="J36" s="186">
        <v>10</v>
      </c>
      <c r="K36" s="185">
        <f t="shared" si="13"/>
        <v>8</v>
      </c>
      <c r="L36" s="186"/>
      <c r="M36" s="185"/>
      <c r="N36" s="93"/>
      <c r="O36" s="86">
        <f t="shared" si="6"/>
        <v>17</v>
      </c>
      <c r="P36" s="87">
        <v>6</v>
      </c>
      <c r="Q36" s="59">
        <v>11</v>
      </c>
      <c r="R36" s="86">
        <f t="shared" si="7"/>
        <v>15</v>
      </c>
      <c r="S36" s="87">
        <v>7</v>
      </c>
      <c r="T36" s="59">
        <v>8</v>
      </c>
      <c r="U36" s="86">
        <f t="shared" si="8"/>
        <v>14</v>
      </c>
      <c r="V36" s="87">
        <v>7</v>
      </c>
      <c r="W36" s="59">
        <v>7</v>
      </c>
      <c r="X36" s="86">
        <f t="shared" si="9"/>
        <v>4</v>
      </c>
      <c r="Y36" s="87">
        <v>3</v>
      </c>
      <c r="Z36" s="59">
        <v>1</v>
      </c>
      <c r="AA36" s="86">
        <f t="shared" si="10"/>
        <v>9</v>
      </c>
      <c r="AB36" s="87">
        <v>2</v>
      </c>
      <c r="AC36" s="59">
        <v>7</v>
      </c>
      <c r="AD36" s="86">
        <f t="shared" si="11"/>
        <v>0</v>
      </c>
      <c r="AE36" s="87">
        <v>0</v>
      </c>
      <c r="AF36" s="59">
        <v>0</v>
      </c>
      <c r="AG36" s="88">
        <f t="shared" si="12"/>
        <v>59</v>
      </c>
      <c r="AH36" s="89">
        <f t="shared" si="14"/>
        <v>25</v>
      </c>
      <c r="AI36" s="89">
        <f t="shared" si="14"/>
        <v>34</v>
      </c>
      <c r="AJ36" s="83"/>
    </row>
    <row r="37" spans="1:61" s="84" customFormat="1" ht="12" customHeight="1" x14ac:dyDescent="0.25">
      <c r="A37" s="42" t="s">
        <v>161</v>
      </c>
      <c r="B37" s="42">
        <v>5</v>
      </c>
      <c r="C37" s="185">
        <v>0</v>
      </c>
      <c r="D37" s="185">
        <v>10</v>
      </c>
      <c r="E37" s="185">
        <f t="shared" si="3"/>
        <v>1</v>
      </c>
      <c r="F37" s="185">
        <v>10</v>
      </c>
      <c r="G37" s="185">
        <f t="shared" si="4"/>
        <v>3</v>
      </c>
      <c r="H37" s="185">
        <v>8</v>
      </c>
      <c r="I37" s="185">
        <f t="shared" si="5"/>
        <v>2</v>
      </c>
      <c r="J37" s="185">
        <v>7</v>
      </c>
      <c r="K37" s="185">
        <f t="shared" si="13"/>
        <v>6</v>
      </c>
      <c r="L37" s="185"/>
      <c r="M37" s="185"/>
      <c r="N37" s="60"/>
      <c r="O37" s="86">
        <f t="shared" si="6"/>
        <v>31</v>
      </c>
      <c r="P37" s="87">
        <v>6</v>
      </c>
      <c r="Q37" s="59">
        <v>25</v>
      </c>
      <c r="R37" s="86">
        <f t="shared" si="7"/>
        <v>24</v>
      </c>
      <c r="S37" s="87">
        <v>9</v>
      </c>
      <c r="T37" s="59">
        <v>15</v>
      </c>
      <c r="U37" s="86">
        <f t="shared" si="8"/>
        <v>25</v>
      </c>
      <c r="V37" s="87">
        <v>7</v>
      </c>
      <c r="W37" s="59">
        <v>18</v>
      </c>
      <c r="X37" s="86">
        <f t="shared" si="9"/>
        <v>24</v>
      </c>
      <c r="Y37" s="87">
        <v>6</v>
      </c>
      <c r="Z37" s="59">
        <v>18</v>
      </c>
      <c r="AA37" s="86">
        <f t="shared" si="10"/>
        <v>8</v>
      </c>
      <c r="AB37" s="87">
        <v>1</v>
      </c>
      <c r="AC37" s="59">
        <v>7</v>
      </c>
      <c r="AD37" s="86">
        <f t="shared" si="11"/>
        <v>0</v>
      </c>
      <c r="AE37" s="87">
        <v>0</v>
      </c>
      <c r="AF37" s="59">
        <v>0</v>
      </c>
      <c r="AG37" s="88">
        <f t="shared" si="12"/>
        <v>112</v>
      </c>
      <c r="AH37" s="89">
        <f t="shared" si="14"/>
        <v>29</v>
      </c>
      <c r="AI37" s="89">
        <f t="shared" si="14"/>
        <v>83</v>
      </c>
      <c r="AJ37" s="83"/>
    </row>
    <row r="38" spans="1:61" s="84" customFormat="1" ht="13.9" customHeight="1" x14ac:dyDescent="0.25">
      <c r="A38" s="42" t="s">
        <v>78</v>
      </c>
      <c r="B38" s="92">
        <v>6</v>
      </c>
      <c r="C38" s="185">
        <f t="shared" ref="C38:C54" si="15">B38-P38</f>
        <v>2</v>
      </c>
      <c r="D38" s="186">
        <v>6</v>
      </c>
      <c r="E38" s="185">
        <f t="shared" si="3"/>
        <v>0</v>
      </c>
      <c r="F38" s="186">
        <v>7</v>
      </c>
      <c r="G38" s="185">
        <f t="shared" si="4"/>
        <v>2</v>
      </c>
      <c r="H38" s="186">
        <v>8</v>
      </c>
      <c r="I38" s="185">
        <f t="shared" si="5"/>
        <v>0</v>
      </c>
      <c r="J38" s="186">
        <v>8</v>
      </c>
      <c r="K38" s="185">
        <f t="shared" si="13"/>
        <v>7</v>
      </c>
      <c r="L38" s="186"/>
      <c r="M38" s="185"/>
      <c r="N38" s="60"/>
      <c r="O38" s="86">
        <f t="shared" si="6"/>
        <v>18</v>
      </c>
      <c r="P38" s="87">
        <v>4</v>
      </c>
      <c r="Q38" s="59">
        <v>14</v>
      </c>
      <c r="R38" s="86">
        <f t="shared" si="7"/>
        <v>14</v>
      </c>
      <c r="S38" s="87">
        <v>6</v>
      </c>
      <c r="T38" s="59">
        <v>8</v>
      </c>
      <c r="U38" s="86">
        <f t="shared" si="8"/>
        <v>17</v>
      </c>
      <c r="V38" s="87">
        <v>5</v>
      </c>
      <c r="W38" s="59">
        <v>12</v>
      </c>
      <c r="X38" s="86">
        <f t="shared" si="9"/>
        <v>13</v>
      </c>
      <c r="Y38" s="87">
        <v>8</v>
      </c>
      <c r="Z38" s="59">
        <v>5</v>
      </c>
      <c r="AA38" s="86">
        <f t="shared" si="10"/>
        <v>2</v>
      </c>
      <c r="AB38" s="87">
        <v>1</v>
      </c>
      <c r="AC38" s="59">
        <v>1</v>
      </c>
      <c r="AD38" s="86">
        <f t="shared" si="11"/>
        <v>0</v>
      </c>
      <c r="AE38" s="87">
        <v>0</v>
      </c>
      <c r="AF38" s="59">
        <v>0</v>
      </c>
      <c r="AG38" s="88">
        <f t="shared" si="12"/>
        <v>64</v>
      </c>
      <c r="AH38" s="89">
        <f t="shared" si="14"/>
        <v>24</v>
      </c>
      <c r="AI38" s="89">
        <f t="shared" si="14"/>
        <v>40</v>
      </c>
      <c r="AJ38" s="83"/>
    </row>
    <row r="39" spans="1:61" s="84" customFormat="1" ht="13.15" customHeight="1" x14ac:dyDescent="0.25">
      <c r="A39" s="42" t="s">
        <v>80</v>
      </c>
      <c r="B39" s="92">
        <v>6</v>
      </c>
      <c r="C39" s="185">
        <f t="shared" si="15"/>
        <v>0</v>
      </c>
      <c r="D39" s="186">
        <v>5</v>
      </c>
      <c r="E39" s="185">
        <f t="shared" si="3"/>
        <v>0</v>
      </c>
      <c r="F39" s="186">
        <v>7</v>
      </c>
      <c r="G39" s="185">
        <f t="shared" si="4"/>
        <v>4</v>
      </c>
      <c r="H39" s="186">
        <v>7</v>
      </c>
      <c r="I39" s="185">
        <f t="shared" si="5"/>
        <v>2</v>
      </c>
      <c r="J39" s="186">
        <v>6</v>
      </c>
      <c r="K39" s="185">
        <f t="shared" si="13"/>
        <v>6</v>
      </c>
      <c r="L39" s="186"/>
      <c r="M39" s="185"/>
      <c r="N39" s="60"/>
      <c r="O39" s="86">
        <f t="shared" si="6"/>
        <v>8</v>
      </c>
      <c r="P39" s="87">
        <v>6</v>
      </c>
      <c r="Q39" s="59">
        <v>2</v>
      </c>
      <c r="R39" s="86">
        <f t="shared" si="7"/>
        <v>17</v>
      </c>
      <c r="S39" s="87">
        <v>5</v>
      </c>
      <c r="T39" s="59">
        <v>12</v>
      </c>
      <c r="U39" s="86">
        <f t="shared" si="8"/>
        <v>11</v>
      </c>
      <c r="V39" s="87">
        <v>3</v>
      </c>
      <c r="W39" s="59">
        <v>8</v>
      </c>
      <c r="X39" s="86">
        <f t="shared" si="9"/>
        <v>7</v>
      </c>
      <c r="Y39" s="87">
        <v>5</v>
      </c>
      <c r="Z39" s="59">
        <v>2</v>
      </c>
      <c r="AA39" s="86">
        <f t="shared" si="10"/>
        <v>0</v>
      </c>
      <c r="AB39" s="87">
        <v>0</v>
      </c>
      <c r="AC39" s="59">
        <v>0</v>
      </c>
      <c r="AD39" s="86">
        <f t="shared" si="11"/>
        <v>0</v>
      </c>
      <c r="AE39" s="87">
        <v>0</v>
      </c>
      <c r="AF39" s="59">
        <v>0</v>
      </c>
      <c r="AG39" s="88">
        <f t="shared" si="12"/>
        <v>43</v>
      </c>
      <c r="AH39" s="89">
        <f t="shared" si="14"/>
        <v>19</v>
      </c>
      <c r="AI39" s="89">
        <f t="shared" si="14"/>
        <v>24</v>
      </c>
      <c r="AJ39" s="83"/>
    </row>
    <row r="40" spans="1:61" s="84" customFormat="1" ht="12" customHeight="1" x14ac:dyDescent="0.25">
      <c r="A40" s="42" t="s">
        <v>82</v>
      </c>
      <c r="B40" s="92">
        <v>6</v>
      </c>
      <c r="C40" s="185">
        <v>0</v>
      </c>
      <c r="D40" s="186">
        <v>6</v>
      </c>
      <c r="E40" s="185">
        <f t="shared" si="3"/>
        <v>3</v>
      </c>
      <c r="F40" s="186">
        <v>7</v>
      </c>
      <c r="G40" s="185">
        <f t="shared" si="4"/>
        <v>1</v>
      </c>
      <c r="H40" s="186">
        <v>8</v>
      </c>
      <c r="I40" s="185">
        <f t="shared" si="5"/>
        <v>4</v>
      </c>
      <c r="J40" s="186">
        <v>8</v>
      </c>
      <c r="K40" s="185">
        <f t="shared" si="13"/>
        <v>5</v>
      </c>
      <c r="L40" s="186"/>
      <c r="M40" s="185"/>
      <c r="N40" s="60"/>
      <c r="O40" s="86">
        <f t="shared" si="6"/>
        <v>19</v>
      </c>
      <c r="P40" s="87">
        <v>7</v>
      </c>
      <c r="Q40" s="59">
        <v>12</v>
      </c>
      <c r="R40" s="86">
        <f t="shared" si="7"/>
        <v>17</v>
      </c>
      <c r="S40" s="87">
        <v>3</v>
      </c>
      <c r="T40" s="59">
        <v>14</v>
      </c>
      <c r="U40" s="86">
        <f t="shared" si="8"/>
        <v>14</v>
      </c>
      <c r="V40" s="87">
        <v>6</v>
      </c>
      <c r="W40" s="59">
        <v>8</v>
      </c>
      <c r="X40" s="86">
        <f t="shared" si="9"/>
        <v>13</v>
      </c>
      <c r="Y40" s="87">
        <v>4</v>
      </c>
      <c r="Z40" s="59">
        <v>9</v>
      </c>
      <c r="AA40" s="86">
        <f t="shared" si="10"/>
        <v>10</v>
      </c>
      <c r="AB40" s="87">
        <v>3</v>
      </c>
      <c r="AC40" s="59">
        <v>7</v>
      </c>
      <c r="AD40" s="86">
        <f t="shared" si="11"/>
        <v>0</v>
      </c>
      <c r="AE40" s="87">
        <v>0</v>
      </c>
      <c r="AF40" s="59">
        <v>0</v>
      </c>
      <c r="AG40" s="88">
        <f t="shared" si="12"/>
        <v>73</v>
      </c>
      <c r="AH40" s="89">
        <f t="shared" si="14"/>
        <v>23</v>
      </c>
      <c r="AI40" s="89">
        <f t="shared" si="14"/>
        <v>50</v>
      </c>
      <c r="AJ40" s="83"/>
    </row>
    <row r="41" spans="1:61" s="84" customFormat="1" ht="12.75" customHeight="1" x14ac:dyDescent="0.25">
      <c r="A41" s="42" t="s">
        <v>86</v>
      </c>
      <c r="B41" s="92"/>
      <c r="C41" s="185">
        <f t="shared" si="15"/>
        <v>0</v>
      </c>
      <c r="D41" s="186"/>
      <c r="E41" s="185">
        <f t="shared" si="3"/>
        <v>0</v>
      </c>
      <c r="F41" s="186">
        <v>10</v>
      </c>
      <c r="G41" s="185">
        <f t="shared" si="4"/>
        <v>5</v>
      </c>
      <c r="H41" s="186">
        <v>0</v>
      </c>
      <c r="I41" s="185">
        <f t="shared" si="5"/>
        <v>0</v>
      </c>
      <c r="J41" s="186">
        <v>10</v>
      </c>
      <c r="K41" s="185">
        <f t="shared" si="13"/>
        <v>9</v>
      </c>
      <c r="L41" s="186"/>
      <c r="M41" s="185"/>
      <c r="N41" s="60"/>
      <c r="O41" s="86">
        <f t="shared" si="6"/>
        <v>0</v>
      </c>
      <c r="P41" s="87">
        <v>0</v>
      </c>
      <c r="Q41" s="59">
        <v>0</v>
      </c>
      <c r="R41" s="86">
        <f t="shared" si="7"/>
        <v>0</v>
      </c>
      <c r="S41" s="87">
        <v>0</v>
      </c>
      <c r="T41" s="59">
        <v>0</v>
      </c>
      <c r="U41" s="86">
        <f t="shared" si="8"/>
        <v>10</v>
      </c>
      <c r="V41" s="87">
        <v>5</v>
      </c>
      <c r="W41" s="59">
        <v>5</v>
      </c>
      <c r="X41" s="86">
        <f t="shared" si="9"/>
        <v>0</v>
      </c>
      <c r="Y41" s="87">
        <v>0</v>
      </c>
      <c r="Z41" s="59">
        <v>0</v>
      </c>
      <c r="AA41" s="86">
        <f t="shared" si="10"/>
        <v>1</v>
      </c>
      <c r="AB41" s="87">
        <v>1</v>
      </c>
      <c r="AC41" s="59">
        <v>0</v>
      </c>
      <c r="AD41" s="86">
        <f t="shared" si="11"/>
        <v>0</v>
      </c>
      <c r="AE41" s="87">
        <v>0</v>
      </c>
      <c r="AF41" s="59">
        <v>0</v>
      </c>
      <c r="AG41" s="88">
        <f t="shared" si="12"/>
        <v>11</v>
      </c>
      <c r="AH41" s="89">
        <f t="shared" si="14"/>
        <v>6</v>
      </c>
      <c r="AI41" s="89">
        <f t="shared" si="14"/>
        <v>5</v>
      </c>
      <c r="AJ41" s="83"/>
    </row>
    <row r="42" spans="1:61" s="84" customFormat="1" ht="12.75" customHeight="1" x14ac:dyDescent="0.25">
      <c r="A42" s="42" t="s">
        <v>88</v>
      </c>
      <c r="B42" s="92">
        <v>10</v>
      </c>
      <c r="C42" s="185">
        <f t="shared" si="15"/>
        <v>0</v>
      </c>
      <c r="D42" s="186"/>
      <c r="E42" s="185">
        <f t="shared" si="3"/>
        <v>0</v>
      </c>
      <c r="F42" s="186">
        <v>10</v>
      </c>
      <c r="G42" s="185">
        <f t="shared" si="4"/>
        <v>3</v>
      </c>
      <c r="H42" s="186"/>
      <c r="I42" s="185">
        <f t="shared" si="5"/>
        <v>0</v>
      </c>
      <c r="J42" s="186"/>
      <c r="K42" s="185">
        <f t="shared" si="13"/>
        <v>0</v>
      </c>
      <c r="L42" s="186"/>
      <c r="M42" s="185"/>
      <c r="N42" s="60"/>
      <c r="O42" s="86">
        <f t="shared" si="6"/>
        <v>12</v>
      </c>
      <c r="P42" s="87">
        <v>10</v>
      </c>
      <c r="Q42" s="59">
        <v>2</v>
      </c>
      <c r="R42" s="86">
        <f t="shared" si="7"/>
        <v>6</v>
      </c>
      <c r="S42" s="87">
        <v>0</v>
      </c>
      <c r="T42" s="59">
        <v>6</v>
      </c>
      <c r="U42" s="86">
        <f t="shared" si="8"/>
        <v>15</v>
      </c>
      <c r="V42" s="87">
        <v>7</v>
      </c>
      <c r="W42" s="59">
        <v>8</v>
      </c>
      <c r="X42" s="86">
        <f t="shared" si="9"/>
        <v>9</v>
      </c>
      <c r="Y42" s="87">
        <v>0</v>
      </c>
      <c r="Z42" s="59">
        <v>9</v>
      </c>
      <c r="AA42" s="86">
        <f t="shared" si="10"/>
        <v>21</v>
      </c>
      <c r="AB42" s="87">
        <v>0</v>
      </c>
      <c r="AC42" s="59">
        <v>21</v>
      </c>
      <c r="AD42" s="86">
        <f t="shared" si="11"/>
        <v>0</v>
      </c>
      <c r="AE42" s="87">
        <v>0</v>
      </c>
      <c r="AF42" s="59">
        <v>0</v>
      </c>
      <c r="AG42" s="88">
        <f t="shared" si="12"/>
        <v>63</v>
      </c>
      <c r="AH42" s="89">
        <f t="shared" si="14"/>
        <v>17</v>
      </c>
      <c r="AI42" s="89">
        <f t="shared" si="14"/>
        <v>46</v>
      </c>
      <c r="AJ42" s="83"/>
    </row>
    <row r="43" spans="1:61" s="84" customFormat="1" ht="21" customHeight="1" x14ac:dyDescent="0.25">
      <c r="A43" s="42" t="s">
        <v>94</v>
      </c>
      <c r="B43" s="92">
        <v>10</v>
      </c>
      <c r="C43" s="185">
        <f t="shared" si="15"/>
        <v>0</v>
      </c>
      <c r="D43" s="186">
        <v>8</v>
      </c>
      <c r="E43" s="185">
        <f t="shared" si="3"/>
        <v>0</v>
      </c>
      <c r="F43" s="186">
        <v>10</v>
      </c>
      <c r="G43" s="185">
        <f t="shared" si="4"/>
        <v>5</v>
      </c>
      <c r="H43" s="186">
        <v>15</v>
      </c>
      <c r="I43" s="185">
        <f t="shared" si="5"/>
        <v>5</v>
      </c>
      <c r="J43" s="186">
        <v>10</v>
      </c>
      <c r="K43" s="185">
        <f t="shared" si="13"/>
        <v>10</v>
      </c>
      <c r="L43" s="186"/>
      <c r="M43" s="185"/>
      <c r="N43" s="60"/>
      <c r="O43" s="86">
        <f t="shared" si="6"/>
        <v>13</v>
      </c>
      <c r="P43" s="87">
        <v>10</v>
      </c>
      <c r="Q43" s="59">
        <v>3</v>
      </c>
      <c r="R43" s="86">
        <f t="shared" si="7"/>
        <v>11</v>
      </c>
      <c r="S43" s="87">
        <v>8</v>
      </c>
      <c r="T43" s="59">
        <v>3</v>
      </c>
      <c r="U43" s="86">
        <f t="shared" si="8"/>
        <v>10</v>
      </c>
      <c r="V43" s="87">
        <v>5</v>
      </c>
      <c r="W43" s="59">
        <v>5</v>
      </c>
      <c r="X43" s="86">
        <f t="shared" si="9"/>
        <v>17</v>
      </c>
      <c r="Y43" s="87">
        <v>10</v>
      </c>
      <c r="Z43" s="59">
        <v>7</v>
      </c>
      <c r="AA43" s="86">
        <f t="shared" si="10"/>
        <v>0</v>
      </c>
      <c r="AB43" s="87">
        <v>0</v>
      </c>
      <c r="AC43" s="59">
        <v>0</v>
      </c>
      <c r="AD43" s="86">
        <f t="shared" si="11"/>
        <v>0</v>
      </c>
      <c r="AE43" s="87">
        <v>0</v>
      </c>
      <c r="AF43" s="59">
        <v>0</v>
      </c>
      <c r="AG43" s="88">
        <f t="shared" si="12"/>
        <v>51</v>
      </c>
      <c r="AH43" s="89">
        <f t="shared" si="14"/>
        <v>33</v>
      </c>
      <c r="AI43" s="89">
        <f t="shared" si="14"/>
        <v>18</v>
      </c>
      <c r="AJ43" s="83"/>
    </row>
    <row r="44" spans="1:61" s="84" customFormat="1" ht="13.15" customHeight="1" x14ac:dyDescent="0.25">
      <c r="A44" s="42" t="s">
        <v>98</v>
      </c>
      <c r="B44" s="92">
        <v>8</v>
      </c>
      <c r="C44" s="185">
        <v>0</v>
      </c>
      <c r="D44" s="186">
        <v>10</v>
      </c>
      <c r="E44" s="185">
        <f t="shared" si="3"/>
        <v>0</v>
      </c>
      <c r="F44" s="186">
        <v>10</v>
      </c>
      <c r="G44" s="185">
        <f t="shared" si="4"/>
        <v>2</v>
      </c>
      <c r="H44" s="186">
        <v>10</v>
      </c>
      <c r="I44" s="185">
        <f t="shared" si="5"/>
        <v>5</v>
      </c>
      <c r="J44" s="186">
        <v>10</v>
      </c>
      <c r="K44" s="185">
        <f t="shared" si="13"/>
        <v>9</v>
      </c>
      <c r="L44" s="186"/>
      <c r="M44" s="185"/>
      <c r="N44" s="60"/>
      <c r="O44" s="86">
        <f t="shared" si="6"/>
        <v>11</v>
      </c>
      <c r="P44" s="87">
        <v>9</v>
      </c>
      <c r="Q44" s="59">
        <v>2</v>
      </c>
      <c r="R44" s="86">
        <f t="shared" si="7"/>
        <v>16</v>
      </c>
      <c r="S44" s="87">
        <v>10</v>
      </c>
      <c r="T44" s="59">
        <v>6</v>
      </c>
      <c r="U44" s="86">
        <f t="shared" si="8"/>
        <v>9</v>
      </c>
      <c r="V44" s="87">
        <v>8</v>
      </c>
      <c r="W44" s="59">
        <v>1</v>
      </c>
      <c r="X44" s="86">
        <f t="shared" si="9"/>
        <v>9</v>
      </c>
      <c r="Y44" s="87">
        <v>5</v>
      </c>
      <c r="Z44" s="59">
        <v>4</v>
      </c>
      <c r="AA44" s="86">
        <f t="shared" si="10"/>
        <v>1</v>
      </c>
      <c r="AB44" s="87">
        <v>1</v>
      </c>
      <c r="AC44" s="59">
        <v>0</v>
      </c>
      <c r="AD44" s="86">
        <f t="shared" si="11"/>
        <v>0</v>
      </c>
      <c r="AE44" s="87">
        <v>0</v>
      </c>
      <c r="AF44" s="59">
        <v>0</v>
      </c>
      <c r="AG44" s="88">
        <f t="shared" si="12"/>
        <v>46</v>
      </c>
      <c r="AH44" s="89">
        <f t="shared" si="14"/>
        <v>33</v>
      </c>
      <c r="AI44" s="89">
        <f t="shared" si="14"/>
        <v>13</v>
      </c>
      <c r="AJ44" s="83"/>
    </row>
    <row r="45" spans="1:61" s="84" customFormat="1" ht="13.15" customHeight="1" x14ac:dyDescent="0.25">
      <c r="A45" s="42" t="s">
        <v>100</v>
      </c>
      <c r="B45" s="92">
        <v>8</v>
      </c>
      <c r="C45" s="185">
        <f t="shared" si="15"/>
        <v>1</v>
      </c>
      <c r="D45" s="186">
        <v>10</v>
      </c>
      <c r="E45" s="185">
        <f t="shared" si="3"/>
        <v>4</v>
      </c>
      <c r="F45" s="186">
        <v>10</v>
      </c>
      <c r="G45" s="185">
        <f t="shared" si="4"/>
        <v>6</v>
      </c>
      <c r="H45" s="186">
        <v>10</v>
      </c>
      <c r="I45" s="185">
        <f t="shared" si="5"/>
        <v>6</v>
      </c>
      <c r="J45" s="186">
        <v>10</v>
      </c>
      <c r="K45" s="185">
        <f t="shared" si="13"/>
        <v>2</v>
      </c>
      <c r="L45" s="186"/>
      <c r="M45" s="185"/>
      <c r="N45" s="60"/>
      <c r="O45" s="86">
        <f t="shared" si="6"/>
        <v>7</v>
      </c>
      <c r="P45" s="87">
        <v>7</v>
      </c>
      <c r="Q45" s="59"/>
      <c r="R45" s="86">
        <f t="shared" si="7"/>
        <v>8</v>
      </c>
      <c r="S45" s="87">
        <v>6</v>
      </c>
      <c r="T45" s="59">
        <v>2</v>
      </c>
      <c r="U45" s="86">
        <f t="shared" si="8"/>
        <v>4</v>
      </c>
      <c r="V45" s="87">
        <v>4</v>
      </c>
      <c r="W45" s="59">
        <v>0</v>
      </c>
      <c r="X45" s="86">
        <f t="shared" si="9"/>
        <v>7</v>
      </c>
      <c r="Y45" s="87">
        <v>4</v>
      </c>
      <c r="Z45" s="59">
        <v>3</v>
      </c>
      <c r="AA45" s="86">
        <f t="shared" si="10"/>
        <v>9</v>
      </c>
      <c r="AB45" s="87">
        <v>8</v>
      </c>
      <c r="AC45" s="59">
        <v>1</v>
      </c>
      <c r="AD45" s="86">
        <f t="shared" si="11"/>
        <v>0</v>
      </c>
      <c r="AE45" s="87">
        <v>0</v>
      </c>
      <c r="AF45" s="59">
        <v>0</v>
      </c>
      <c r="AG45" s="88">
        <f t="shared" si="12"/>
        <v>35</v>
      </c>
      <c r="AH45" s="89">
        <f t="shared" si="14"/>
        <v>29</v>
      </c>
      <c r="AI45" s="89">
        <f t="shared" si="14"/>
        <v>6</v>
      </c>
      <c r="AJ45" s="83"/>
    </row>
    <row r="46" spans="1:61" s="84" customFormat="1" ht="13.15" customHeight="1" x14ac:dyDescent="0.25">
      <c r="A46" s="42" t="s">
        <v>103</v>
      </c>
      <c r="B46" s="92">
        <v>0</v>
      </c>
      <c r="C46" s="185">
        <f t="shared" si="15"/>
        <v>0</v>
      </c>
      <c r="D46" s="186">
        <v>10</v>
      </c>
      <c r="E46" s="185">
        <f t="shared" si="3"/>
        <v>1</v>
      </c>
      <c r="F46" s="186"/>
      <c r="G46" s="185">
        <f t="shared" si="4"/>
        <v>0</v>
      </c>
      <c r="H46" s="186"/>
      <c r="I46" s="185"/>
      <c r="J46" s="186"/>
      <c r="K46" s="185"/>
      <c r="L46" s="186"/>
      <c r="M46" s="185"/>
      <c r="N46" s="60"/>
      <c r="O46" s="86">
        <f t="shared" si="6"/>
        <v>0</v>
      </c>
      <c r="P46" s="87">
        <v>0</v>
      </c>
      <c r="Q46" s="59"/>
      <c r="R46" s="86">
        <f t="shared" si="7"/>
        <v>17</v>
      </c>
      <c r="S46" s="87">
        <v>9</v>
      </c>
      <c r="T46" s="59">
        <v>8</v>
      </c>
      <c r="U46" s="86">
        <f t="shared" si="8"/>
        <v>7</v>
      </c>
      <c r="V46" s="87">
        <v>0</v>
      </c>
      <c r="W46" s="59">
        <v>7</v>
      </c>
      <c r="X46" s="86"/>
      <c r="Y46" s="87"/>
      <c r="Z46" s="59"/>
      <c r="AA46" s="86"/>
      <c r="AB46" s="87"/>
      <c r="AC46" s="59"/>
      <c r="AD46" s="86"/>
      <c r="AE46" s="87"/>
      <c r="AF46" s="59"/>
      <c r="AG46" s="88">
        <f t="shared" si="12"/>
        <v>24</v>
      </c>
      <c r="AH46" s="89">
        <f t="shared" si="14"/>
        <v>9</v>
      </c>
      <c r="AI46" s="89">
        <f t="shared" si="14"/>
        <v>15</v>
      </c>
      <c r="AJ46" s="83"/>
    </row>
    <row r="47" spans="1:61" s="84" customFormat="1" ht="13.15" customHeight="1" x14ac:dyDescent="0.25">
      <c r="A47" s="42" t="s">
        <v>104</v>
      </c>
      <c r="B47" s="92">
        <v>10</v>
      </c>
      <c r="C47" s="185">
        <f t="shared" si="15"/>
        <v>1</v>
      </c>
      <c r="D47" s="186">
        <v>0</v>
      </c>
      <c r="E47" s="185">
        <f t="shared" si="3"/>
        <v>0</v>
      </c>
      <c r="F47" s="186">
        <v>10</v>
      </c>
      <c r="G47" s="185">
        <f t="shared" si="4"/>
        <v>3</v>
      </c>
      <c r="H47" s="186">
        <v>10</v>
      </c>
      <c r="I47" s="185">
        <f t="shared" ref="I47:I54" si="16">H47-Y47</f>
        <v>5</v>
      </c>
      <c r="J47" s="186">
        <v>10</v>
      </c>
      <c r="K47" s="185">
        <f>J47-AB47</f>
        <v>10</v>
      </c>
      <c r="L47" s="186"/>
      <c r="M47" s="185"/>
      <c r="N47" s="60"/>
      <c r="O47" s="86">
        <f t="shared" si="6"/>
        <v>9</v>
      </c>
      <c r="P47" s="87">
        <v>9</v>
      </c>
      <c r="Q47" s="59"/>
      <c r="R47" s="86">
        <f t="shared" si="7"/>
        <v>0</v>
      </c>
      <c r="S47" s="87">
        <v>0</v>
      </c>
      <c r="T47" s="59">
        <v>0</v>
      </c>
      <c r="U47" s="86">
        <f t="shared" si="8"/>
        <v>7</v>
      </c>
      <c r="V47" s="87">
        <v>7</v>
      </c>
      <c r="W47" s="59">
        <v>0</v>
      </c>
      <c r="X47" s="86">
        <f t="shared" si="9"/>
        <v>7</v>
      </c>
      <c r="Y47" s="87">
        <v>5</v>
      </c>
      <c r="Z47" s="59">
        <v>2</v>
      </c>
      <c r="AA47" s="86">
        <f t="shared" si="10"/>
        <v>0</v>
      </c>
      <c r="AB47" s="87">
        <v>0</v>
      </c>
      <c r="AC47" s="59">
        <v>0</v>
      </c>
      <c r="AD47" s="86">
        <f t="shared" si="11"/>
        <v>0</v>
      </c>
      <c r="AE47" s="87">
        <v>0</v>
      </c>
      <c r="AF47" s="59">
        <v>0</v>
      </c>
      <c r="AG47" s="88">
        <f t="shared" si="12"/>
        <v>23</v>
      </c>
      <c r="AH47" s="89">
        <f t="shared" si="14"/>
        <v>21</v>
      </c>
      <c r="AI47" s="89">
        <f t="shared" si="14"/>
        <v>2</v>
      </c>
      <c r="AJ47" s="83"/>
    </row>
    <row r="48" spans="1:61" s="84" customFormat="1" ht="13.15" customHeight="1" x14ac:dyDescent="0.25">
      <c r="A48" s="42" t="s">
        <v>106</v>
      </c>
      <c r="B48" s="42"/>
      <c r="C48" s="185">
        <f t="shared" si="15"/>
        <v>0</v>
      </c>
      <c r="D48" s="185"/>
      <c r="E48" s="185">
        <f t="shared" si="3"/>
        <v>0</v>
      </c>
      <c r="F48" s="185">
        <v>0</v>
      </c>
      <c r="G48" s="185">
        <f t="shared" si="4"/>
        <v>0</v>
      </c>
      <c r="H48" s="185"/>
      <c r="I48" s="185">
        <f t="shared" si="16"/>
        <v>0</v>
      </c>
      <c r="J48" s="185"/>
      <c r="K48" s="185">
        <v>0</v>
      </c>
      <c r="L48" s="185"/>
      <c r="M48" s="185"/>
      <c r="N48" s="60"/>
      <c r="O48" s="86">
        <f t="shared" si="6"/>
        <v>0</v>
      </c>
      <c r="P48" s="87"/>
      <c r="Q48" s="59"/>
      <c r="R48" s="86">
        <f t="shared" si="7"/>
        <v>0</v>
      </c>
      <c r="S48" s="87">
        <v>0</v>
      </c>
      <c r="T48" s="59">
        <v>0</v>
      </c>
      <c r="U48" s="86">
        <f t="shared" si="8"/>
        <v>0</v>
      </c>
      <c r="V48" s="87">
        <v>0</v>
      </c>
      <c r="W48" s="59">
        <v>0</v>
      </c>
      <c r="X48" s="86">
        <f t="shared" si="9"/>
        <v>49</v>
      </c>
      <c r="Y48" s="87">
        <v>0</v>
      </c>
      <c r="Z48" s="59">
        <v>49</v>
      </c>
      <c r="AA48" s="86">
        <f t="shared" si="10"/>
        <v>3</v>
      </c>
      <c r="AB48" s="87">
        <v>0</v>
      </c>
      <c r="AC48" s="59">
        <v>3</v>
      </c>
      <c r="AD48" s="86">
        <f t="shared" si="11"/>
        <v>0</v>
      </c>
      <c r="AE48" s="87">
        <v>0</v>
      </c>
      <c r="AF48" s="59">
        <v>0</v>
      </c>
      <c r="AG48" s="88">
        <f t="shared" si="12"/>
        <v>52</v>
      </c>
      <c r="AH48" s="89">
        <f t="shared" si="14"/>
        <v>0</v>
      </c>
      <c r="AI48" s="89">
        <f t="shared" si="14"/>
        <v>52</v>
      </c>
      <c r="AJ48" s="83"/>
    </row>
    <row r="49" spans="1:36" s="95" customFormat="1" ht="13.15" hidden="1" customHeight="1" x14ac:dyDescent="0.25">
      <c r="A49" s="42" t="s">
        <v>184</v>
      </c>
      <c r="B49" s="42"/>
      <c r="C49" s="185">
        <f t="shared" si="15"/>
        <v>0</v>
      </c>
      <c r="D49" s="185"/>
      <c r="E49" s="185" t="e">
        <f t="shared" si="3"/>
        <v>#REF!</v>
      </c>
      <c r="F49" s="185">
        <v>0</v>
      </c>
      <c r="G49" s="185" t="e">
        <f t="shared" si="4"/>
        <v>#REF!</v>
      </c>
      <c r="H49" s="185"/>
      <c r="I49" s="185" t="e">
        <f t="shared" si="16"/>
        <v>#REF!</v>
      </c>
      <c r="J49" s="185"/>
      <c r="K49" s="185"/>
      <c r="L49" s="185"/>
      <c r="M49" s="185"/>
      <c r="N49" s="60"/>
      <c r="O49" s="86">
        <f t="shared" si="6"/>
        <v>0</v>
      </c>
      <c r="P49" s="87"/>
      <c r="Q49" s="59"/>
      <c r="R49" s="86" t="e">
        <f t="shared" si="7"/>
        <v>#REF!</v>
      </c>
      <c r="S49" s="87" t="e">
        <f>#REF!</f>
        <v>#REF!</v>
      </c>
      <c r="T49" s="59" t="e">
        <f>#REF!</f>
        <v>#REF!</v>
      </c>
      <c r="U49" s="86" t="e">
        <f t="shared" si="8"/>
        <v>#REF!</v>
      </c>
      <c r="V49" s="87" t="e">
        <f>#REF!</f>
        <v>#REF!</v>
      </c>
      <c r="W49" s="59" t="e">
        <f>#REF!</f>
        <v>#REF!</v>
      </c>
      <c r="X49" s="86" t="e">
        <f t="shared" si="9"/>
        <v>#REF!</v>
      </c>
      <c r="Y49" s="87" t="e">
        <f>#REF!</f>
        <v>#REF!</v>
      </c>
      <c r="Z49" s="59" t="e">
        <f>#REF!</f>
        <v>#REF!</v>
      </c>
      <c r="AA49" s="86" t="e">
        <f t="shared" si="10"/>
        <v>#REF!</v>
      </c>
      <c r="AB49" s="87" t="e">
        <f>#REF!</f>
        <v>#REF!</v>
      </c>
      <c r="AC49" s="59" t="e">
        <f>#REF!</f>
        <v>#REF!</v>
      </c>
      <c r="AD49" s="86" t="e">
        <f t="shared" si="11"/>
        <v>#REF!</v>
      </c>
      <c r="AE49" s="87">
        <v>0</v>
      </c>
      <c r="AF49" s="59" t="e">
        <f>#REF!</f>
        <v>#REF!</v>
      </c>
      <c r="AG49" s="88" t="e">
        <f t="shared" si="12"/>
        <v>#REF!</v>
      </c>
      <c r="AH49" s="89" t="e">
        <f t="shared" si="14"/>
        <v>#REF!</v>
      </c>
      <c r="AI49" s="89" t="e">
        <f t="shared" si="14"/>
        <v>#REF!</v>
      </c>
      <c r="AJ49" s="94"/>
    </row>
    <row r="50" spans="1:36" s="84" customFormat="1" ht="13.15" customHeight="1" x14ac:dyDescent="0.25">
      <c r="A50" s="42" t="s">
        <v>185</v>
      </c>
      <c r="B50" s="42"/>
      <c r="C50" s="185">
        <f t="shared" si="15"/>
        <v>0</v>
      </c>
      <c r="D50" s="185"/>
      <c r="E50" s="185">
        <f t="shared" si="3"/>
        <v>0</v>
      </c>
      <c r="F50" s="185">
        <v>0</v>
      </c>
      <c r="G50" s="185">
        <f t="shared" si="4"/>
        <v>0</v>
      </c>
      <c r="H50" s="185"/>
      <c r="I50" s="185">
        <f t="shared" si="16"/>
        <v>0</v>
      </c>
      <c r="J50" s="185"/>
      <c r="K50" s="185">
        <v>0</v>
      </c>
      <c r="L50" s="185"/>
      <c r="M50" s="185"/>
      <c r="N50" s="60"/>
      <c r="O50" s="86">
        <f t="shared" si="6"/>
        <v>0</v>
      </c>
      <c r="P50" s="87"/>
      <c r="Q50" s="59"/>
      <c r="R50" s="86">
        <f t="shared" si="7"/>
        <v>0</v>
      </c>
      <c r="S50" s="87">
        <v>0</v>
      </c>
      <c r="T50" s="59">
        <v>0</v>
      </c>
      <c r="U50" s="86">
        <f t="shared" si="8"/>
        <v>0</v>
      </c>
      <c r="V50" s="87">
        <v>0</v>
      </c>
      <c r="W50" s="59"/>
      <c r="X50" s="86">
        <f t="shared" si="9"/>
        <v>22</v>
      </c>
      <c r="Y50" s="87">
        <f>+Y52</f>
        <v>0</v>
      </c>
      <c r="Z50" s="59">
        <v>22</v>
      </c>
      <c r="AA50" s="86">
        <f t="shared" si="10"/>
        <v>1</v>
      </c>
      <c r="AB50" s="87">
        <v>0</v>
      </c>
      <c r="AC50" s="59">
        <v>1</v>
      </c>
      <c r="AD50" s="86">
        <f t="shared" si="11"/>
        <v>0</v>
      </c>
      <c r="AE50" s="87">
        <v>0</v>
      </c>
      <c r="AF50" s="59">
        <v>0</v>
      </c>
      <c r="AG50" s="88">
        <f t="shared" si="12"/>
        <v>23</v>
      </c>
      <c r="AH50" s="89">
        <f t="shared" si="14"/>
        <v>0</v>
      </c>
      <c r="AI50" s="89">
        <f t="shared" si="14"/>
        <v>23</v>
      </c>
      <c r="AJ50" s="83"/>
    </row>
    <row r="51" spans="1:36" s="95" customFormat="1" ht="13.15" hidden="1" customHeight="1" x14ac:dyDescent="0.25">
      <c r="A51" s="42" t="s">
        <v>186</v>
      </c>
      <c r="B51" s="42"/>
      <c r="C51" s="185">
        <f t="shared" si="15"/>
        <v>0</v>
      </c>
      <c r="D51" s="185"/>
      <c r="E51" s="185" t="e">
        <f t="shared" si="3"/>
        <v>#REF!</v>
      </c>
      <c r="F51" s="185">
        <v>0</v>
      </c>
      <c r="G51" s="185" t="e">
        <f t="shared" si="4"/>
        <v>#REF!</v>
      </c>
      <c r="H51" s="185"/>
      <c r="I51" s="185" t="e">
        <f t="shared" si="16"/>
        <v>#REF!</v>
      </c>
      <c r="J51" s="185"/>
      <c r="K51" s="185"/>
      <c r="L51" s="185"/>
      <c r="M51" s="185"/>
      <c r="N51" s="60"/>
      <c r="O51" s="86">
        <f t="shared" si="6"/>
        <v>0</v>
      </c>
      <c r="P51" s="87"/>
      <c r="Q51" s="59"/>
      <c r="R51" s="86" t="e">
        <f t="shared" si="7"/>
        <v>#REF!</v>
      </c>
      <c r="S51" s="87" t="e">
        <f>#REF!</f>
        <v>#REF!</v>
      </c>
      <c r="T51" s="59" t="e">
        <f>#REF!</f>
        <v>#REF!</v>
      </c>
      <c r="U51" s="86" t="e">
        <f t="shared" si="8"/>
        <v>#REF!</v>
      </c>
      <c r="V51" s="87" t="e">
        <f>#REF!</f>
        <v>#REF!</v>
      </c>
      <c r="W51" s="59" t="e">
        <f>#REF!</f>
        <v>#REF!</v>
      </c>
      <c r="X51" s="86" t="e">
        <f t="shared" si="9"/>
        <v>#REF!</v>
      </c>
      <c r="Y51" s="87" t="e">
        <f>#REF!</f>
        <v>#REF!</v>
      </c>
      <c r="Z51" s="59" t="e">
        <f>#REF!</f>
        <v>#REF!</v>
      </c>
      <c r="AA51" s="86" t="e">
        <f t="shared" si="10"/>
        <v>#REF!</v>
      </c>
      <c r="AB51" s="87" t="e">
        <f>#REF!</f>
        <v>#REF!</v>
      </c>
      <c r="AC51" s="59" t="e">
        <f>#REF!</f>
        <v>#REF!</v>
      </c>
      <c r="AD51" s="86">
        <f t="shared" si="11"/>
        <v>0</v>
      </c>
      <c r="AE51" s="87">
        <v>0</v>
      </c>
      <c r="AF51" s="59">
        <v>0</v>
      </c>
      <c r="AG51" s="88" t="e">
        <f t="shared" si="12"/>
        <v>#REF!</v>
      </c>
      <c r="AH51" s="89" t="e">
        <f t="shared" si="14"/>
        <v>#REF!</v>
      </c>
      <c r="AI51" s="89" t="e">
        <f t="shared" si="14"/>
        <v>#REF!</v>
      </c>
      <c r="AJ51" s="94"/>
    </row>
    <row r="52" spans="1:36" s="84" customFormat="1" ht="13.15" customHeight="1" x14ac:dyDescent="0.25">
      <c r="A52" s="42" t="s">
        <v>187</v>
      </c>
      <c r="B52" s="42"/>
      <c r="C52" s="185">
        <f t="shared" si="15"/>
        <v>0</v>
      </c>
      <c r="D52" s="185"/>
      <c r="E52" s="185">
        <f t="shared" si="3"/>
        <v>0</v>
      </c>
      <c r="F52" s="185">
        <v>0</v>
      </c>
      <c r="G52" s="185">
        <f t="shared" si="4"/>
        <v>0</v>
      </c>
      <c r="H52" s="185"/>
      <c r="I52" s="185">
        <f t="shared" si="16"/>
        <v>0</v>
      </c>
      <c r="J52" s="185"/>
      <c r="K52" s="185">
        <v>0</v>
      </c>
      <c r="L52" s="185"/>
      <c r="M52" s="185"/>
      <c r="N52" s="60"/>
      <c r="O52" s="86">
        <f t="shared" si="6"/>
        <v>0</v>
      </c>
      <c r="P52" s="87"/>
      <c r="Q52" s="59"/>
      <c r="R52" s="86">
        <f t="shared" si="7"/>
        <v>0</v>
      </c>
      <c r="S52" s="87">
        <v>0</v>
      </c>
      <c r="T52" s="59">
        <v>0</v>
      </c>
      <c r="U52" s="86">
        <f t="shared" si="8"/>
        <v>0</v>
      </c>
      <c r="V52" s="87">
        <v>0</v>
      </c>
      <c r="W52" s="59"/>
      <c r="X52" s="86">
        <f t="shared" si="9"/>
        <v>17</v>
      </c>
      <c r="Y52" s="87">
        <v>0</v>
      </c>
      <c r="Z52" s="59">
        <v>17</v>
      </c>
      <c r="AA52" s="86">
        <f t="shared" si="10"/>
        <v>4</v>
      </c>
      <c r="AB52" s="87">
        <v>0</v>
      </c>
      <c r="AC52" s="59">
        <v>4</v>
      </c>
      <c r="AD52" s="86">
        <f t="shared" si="11"/>
        <v>0</v>
      </c>
      <c r="AE52" s="87">
        <v>0</v>
      </c>
      <c r="AF52" s="59">
        <v>0</v>
      </c>
      <c r="AG52" s="88">
        <f t="shared" si="12"/>
        <v>21</v>
      </c>
      <c r="AH52" s="89">
        <f t="shared" si="14"/>
        <v>0</v>
      </c>
      <c r="AI52" s="89">
        <f t="shared" si="14"/>
        <v>21</v>
      </c>
      <c r="AJ52" s="83"/>
    </row>
    <row r="53" spans="1:36" s="100" customFormat="1" ht="13.15" hidden="1" customHeight="1" x14ac:dyDescent="0.25">
      <c r="A53" s="42" t="s">
        <v>188</v>
      </c>
      <c r="B53" s="85"/>
      <c r="C53" s="185">
        <f t="shared" si="15"/>
        <v>0</v>
      </c>
      <c r="D53" s="185"/>
      <c r="E53" s="185" t="e">
        <f t="shared" si="3"/>
        <v>#REF!</v>
      </c>
      <c r="F53" s="185">
        <v>0</v>
      </c>
      <c r="G53" s="185" t="e">
        <f t="shared" si="4"/>
        <v>#REF!</v>
      </c>
      <c r="H53" s="185"/>
      <c r="I53" s="185" t="e">
        <f t="shared" si="16"/>
        <v>#REF!</v>
      </c>
      <c r="J53" s="185"/>
      <c r="K53" s="185"/>
      <c r="L53" s="185"/>
      <c r="M53" s="185"/>
      <c r="N53" s="96"/>
      <c r="O53" s="97">
        <f t="shared" si="6"/>
        <v>0</v>
      </c>
      <c r="P53" s="87"/>
      <c r="Q53" s="59"/>
      <c r="R53" s="97" t="e">
        <f t="shared" si="7"/>
        <v>#REF!</v>
      </c>
      <c r="S53" s="87" t="e">
        <f>#REF!</f>
        <v>#REF!</v>
      </c>
      <c r="T53" s="59" t="e">
        <f>#REF!</f>
        <v>#REF!</v>
      </c>
      <c r="U53" s="97" t="e">
        <f t="shared" si="8"/>
        <v>#REF!</v>
      </c>
      <c r="V53" s="87" t="e">
        <f>#REF!</f>
        <v>#REF!</v>
      </c>
      <c r="W53" s="59" t="e">
        <f>#REF!</f>
        <v>#REF!</v>
      </c>
      <c r="X53" s="97" t="e">
        <f t="shared" si="9"/>
        <v>#REF!</v>
      </c>
      <c r="Y53" s="87" t="e">
        <f>#REF!</f>
        <v>#REF!</v>
      </c>
      <c r="Z53" s="59" t="e">
        <f>#REF!</f>
        <v>#REF!</v>
      </c>
      <c r="AA53" s="97" t="e">
        <f t="shared" si="10"/>
        <v>#REF!</v>
      </c>
      <c r="AB53" s="87" t="e">
        <f>#REF!</f>
        <v>#REF!</v>
      </c>
      <c r="AC53" s="59" t="e">
        <f>#REF!</f>
        <v>#REF!</v>
      </c>
      <c r="AD53" s="97">
        <f t="shared" si="11"/>
        <v>0</v>
      </c>
      <c r="AE53" s="87">
        <v>0</v>
      </c>
      <c r="AF53" s="59">
        <v>0</v>
      </c>
      <c r="AG53" s="98" t="e">
        <f t="shared" si="12"/>
        <v>#REF!</v>
      </c>
      <c r="AH53" s="89" t="e">
        <f t="shared" si="14"/>
        <v>#REF!</v>
      </c>
      <c r="AI53" s="89" t="e">
        <f t="shared" si="14"/>
        <v>#REF!</v>
      </c>
      <c r="AJ53" s="99"/>
    </row>
    <row r="54" spans="1:36" s="84" customFormat="1" ht="12.75" hidden="1" customHeight="1" x14ac:dyDescent="0.25">
      <c r="A54" s="42" t="s">
        <v>112</v>
      </c>
      <c r="B54" s="42"/>
      <c r="C54" s="185">
        <f t="shared" si="15"/>
        <v>0</v>
      </c>
      <c r="D54" s="185"/>
      <c r="E54" s="185">
        <f t="shared" si="3"/>
        <v>0</v>
      </c>
      <c r="F54" s="185">
        <v>0</v>
      </c>
      <c r="G54" s="185">
        <f t="shared" si="4"/>
        <v>0</v>
      </c>
      <c r="H54" s="185"/>
      <c r="I54" s="185">
        <f t="shared" si="16"/>
        <v>0</v>
      </c>
      <c r="J54" s="185"/>
      <c r="K54" s="185"/>
      <c r="L54" s="185"/>
      <c r="M54" s="185"/>
      <c r="N54" s="60"/>
      <c r="O54" s="86">
        <f t="shared" si="6"/>
        <v>0</v>
      </c>
      <c r="P54" s="87"/>
      <c r="Q54" s="59"/>
      <c r="R54" s="86">
        <f t="shared" si="7"/>
        <v>0</v>
      </c>
      <c r="S54" s="87">
        <v>0</v>
      </c>
      <c r="T54" s="59">
        <v>0</v>
      </c>
      <c r="U54" s="86">
        <f t="shared" si="8"/>
        <v>0</v>
      </c>
      <c r="V54" s="87">
        <v>0</v>
      </c>
      <c r="W54" s="59">
        <v>0</v>
      </c>
      <c r="X54" s="86">
        <f t="shared" si="9"/>
        <v>0</v>
      </c>
      <c r="Y54" s="87">
        <v>0</v>
      </c>
      <c r="Z54" s="59">
        <v>0</v>
      </c>
      <c r="AA54" s="86">
        <v>0</v>
      </c>
      <c r="AB54" s="87">
        <v>0</v>
      </c>
      <c r="AC54" s="59">
        <v>0</v>
      </c>
      <c r="AD54" s="86">
        <f t="shared" si="11"/>
        <v>0</v>
      </c>
      <c r="AE54" s="87">
        <v>0</v>
      </c>
      <c r="AF54" s="59">
        <v>0</v>
      </c>
      <c r="AG54" s="88">
        <f t="shared" si="12"/>
        <v>0</v>
      </c>
      <c r="AH54" s="89">
        <f t="shared" si="14"/>
        <v>0</v>
      </c>
      <c r="AI54" s="89">
        <f t="shared" si="14"/>
        <v>0</v>
      </c>
      <c r="AJ54" s="83"/>
    </row>
    <row r="55" spans="1:36" s="61" customFormat="1" ht="14.25" hidden="1" customHeight="1" x14ac:dyDescent="0.25">
      <c r="A55" s="42" t="s">
        <v>114</v>
      </c>
      <c r="B55" s="65">
        <f>B57</f>
        <v>0</v>
      </c>
      <c r="C55" s="187">
        <f t="shared" ref="C55:M55" si="17">C57</f>
        <v>0</v>
      </c>
      <c r="D55" s="187">
        <f t="shared" si="17"/>
        <v>0</v>
      </c>
      <c r="E55" s="187">
        <f t="shared" si="17"/>
        <v>0</v>
      </c>
      <c r="F55" s="187">
        <f t="shared" si="17"/>
        <v>0</v>
      </c>
      <c r="G55" s="187">
        <f t="shared" si="17"/>
        <v>0</v>
      </c>
      <c r="H55" s="187">
        <f t="shared" si="17"/>
        <v>0</v>
      </c>
      <c r="I55" s="187">
        <f t="shared" si="17"/>
        <v>0</v>
      </c>
      <c r="J55" s="187">
        <f t="shared" si="17"/>
        <v>0</v>
      </c>
      <c r="K55" s="187">
        <f t="shared" si="17"/>
        <v>0</v>
      </c>
      <c r="L55" s="187">
        <f t="shared" si="17"/>
        <v>0</v>
      </c>
      <c r="M55" s="187">
        <f t="shared" si="17"/>
        <v>0</v>
      </c>
      <c r="N55" s="50"/>
      <c r="O55" s="51">
        <f>P55+Q55</f>
        <v>54</v>
      </c>
      <c r="P55" s="101">
        <f>P57+P56</f>
        <v>0</v>
      </c>
      <c r="Q55" s="101">
        <f>Q57+Q56</f>
        <v>54</v>
      </c>
      <c r="R55" s="101">
        <f t="shared" ref="R55:AF55" si="18">R57</f>
        <v>57</v>
      </c>
      <c r="S55" s="101">
        <f t="shared" si="18"/>
        <v>0</v>
      </c>
      <c r="T55" s="101">
        <f t="shared" si="18"/>
        <v>57</v>
      </c>
      <c r="U55" s="101">
        <f t="shared" si="18"/>
        <v>41</v>
      </c>
      <c r="V55" s="101">
        <f t="shared" si="18"/>
        <v>0</v>
      </c>
      <c r="W55" s="101">
        <f t="shared" si="18"/>
        <v>41</v>
      </c>
      <c r="X55" s="101">
        <f t="shared" si="18"/>
        <v>18</v>
      </c>
      <c r="Y55" s="101">
        <f t="shared" si="18"/>
        <v>0</v>
      </c>
      <c r="Z55" s="101">
        <f t="shared" si="18"/>
        <v>18</v>
      </c>
      <c r="AA55" s="101">
        <f t="shared" si="18"/>
        <v>20</v>
      </c>
      <c r="AB55" s="101">
        <f t="shared" si="18"/>
        <v>0</v>
      </c>
      <c r="AC55" s="101">
        <f t="shared" si="18"/>
        <v>20</v>
      </c>
      <c r="AD55" s="101">
        <f t="shared" si="18"/>
        <v>15</v>
      </c>
      <c r="AE55" s="101">
        <f t="shared" si="18"/>
        <v>0</v>
      </c>
      <c r="AF55" s="101">
        <f t="shared" si="18"/>
        <v>15</v>
      </c>
      <c r="AG55" s="102">
        <f t="shared" si="12"/>
        <v>205</v>
      </c>
      <c r="AH55" s="103">
        <f>AH57+AH56</f>
        <v>0</v>
      </c>
      <c r="AI55" s="103">
        <f>AI57+AI56</f>
        <v>205</v>
      </c>
      <c r="AJ55" s="104"/>
    </row>
    <row r="56" spans="1:36" s="95" customFormat="1" ht="14.25" customHeight="1" x14ac:dyDescent="0.25">
      <c r="A56" s="42" t="s">
        <v>189</v>
      </c>
      <c r="B56" s="66"/>
      <c r="C56" s="184">
        <v>0</v>
      </c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60"/>
      <c r="O56" s="60">
        <f>P56+Q56</f>
        <v>17</v>
      </c>
      <c r="P56" s="60"/>
      <c r="Q56" s="59">
        <v>17</v>
      </c>
      <c r="R56" s="60"/>
      <c r="S56" s="60"/>
      <c r="T56" s="59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105">
        <f>AH56+AI56</f>
        <v>17</v>
      </c>
      <c r="AH56" s="105">
        <f>P56</f>
        <v>0</v>
      </c>
      <c r="AI56" s="105">
        <f>Q56</f>
        <v>17</v>
      </c>
      <c r="AJ56" s="94"/>
    </row>
    <row r="57" spans="1:36" s="64" customFormat="1" ht="16.899999999999999" customHeight="1" x14ac:dyDescent="0.25">
      <c r="A57" s="42" t="s">
        <v>190</v>
      </c>
      <c r="B57" s="106"/>
      <c r="C57" s="185">
        <f>B57-P57</f>
        <v>0</v>
      </c>
      <c r="D57" s="186">
        <v>0</v>
      </c>
      <c r="E57" s="185">
        <f>D57-S57</f>
        <v>0</v>
      </c>
      <c r="F57" s="186">
        <v>0</v>
      </c>
      <c r="G57" s="185">
        <f>F57-V57</f>
        <v>0</v>
      </c>
      <c r="H57" s="186">
        <v>0</v>
      </c>
      <c r="I57" s="185">
        <f>H57-Y57</f>
        <v>0</v>
      </c>
      <c r="J57" s="186">
        <v>0</v>
      </c>
      <c r="K57" s="185">
        <f>J57-AB57</f>
        <v>0</v>
      </c>
      <c r="L57" s="186">
        <v>0</v>
      </c>
      <c r="M57" s="185">
        <f>L57-AE57</f>
        <v>0</v>
      </c>
      <c r="N57" s="44"/>
      <c r="O57" s="48">
        <f>P57+Q57</f>
        <v>37</v>
      </c>
      <c r="P57" s="58"/>
      <c r="Q57" s="59">
        <v>37</v>
      </c>
      <c r="R57" s="48">
        <f>S57+T57</f>
        <v>57</v>
      </c>
      <c r="S57" s="58">
        <v>0</v>
      </c>
      <c r="T57" s="59">
        <v>57</v>
      </c>
      <c r="U57" s="48">
        <f>V57+W57</f>
        <v>41</v>
      </c>
      <c r="V57" s="58">
        <v>0</v>
      </c>
      <c r="W57" s="59">
        <v>41</v>
      </c>
      <c r="X57" s="48">
        <f>Y57+Z57</f>
        <v>18</v>
      </c>
      <c r="Y57" s="58">
        <v>0</v>
      </c>
      <c r="Z57" s="59">
        <v>18</v>
      </c>
      <c r="AA57" s="48">
        <f>AB57+AC57</f>
        <v>20</v>
      </c>
      <c r="AB57" s="87">
        <v>0</v>
      </c>
      <c r="AC57" s="59">
        <v>20</v>
      </c>
      <c r="AD57" s="48">
        <f>AE57+AF57</f>
        <v>15</v>
      </c>
      <c r="AE57" s="87">
        <v>0</v>
      </c>
      <c r="AF57" s="59">
        <v>15</v>
      </c>
      <c r="AG57" s="88">
        <f t="shared" si="12"/>
        <v>188</v>
      </c>
      <c r="AH57" s="89">
        <f>P57+S57+V57+Y57+AB57+AE57</f>
        <v>0</v>
      </c>
      <c r="AI57" s="89">
        <f>Q57+T57+W57+Z57+AC57+AF57</f>
        <v>188</v>
      </c>
    </row>
    <row r="58" spans="1:36" s="61" customFormat="1" ht="27" hidden="1" customHeight="1" x14ac:dyDescent="0.25">
      <c r="A58" s="42" t="s">
        <v>191</v>
      </c>
      <c r="B58" s="65">
        <f>B60+B61+B62+B63+B64+B65+B66+B67+B68+B69+B70+B71+B72+B73+B74</f>
        <v>9</v>
      </c>
      <c r="C58" s="187">
        <f t="shared" ref="C58:AI58" si="19">C60+C61+C62+C63+C64+C65+C66+C67+C68+C69+C70+C71+C72+C73+C74</f>
        <v>0</v>
      </c>
      <c r="D58" s="187">
        <f t="shared" si="19"/>
        <v>17</v>
      </c>
      <c r="E58" s="187">
        <f t="shared" si="19"/>
        <v>0</v>
      </c>
      <c r="F58" s="187">
        <f t="shared" si="19"/>
        <v>0</v>
      </c>
      <c r="G58" s="187">
        <f t="shared" si="19"/>
        <v>0</v>
      </c>
      <c r="H58" s="187">
        <f t="shared" si="19"/>
        <v>0</v>
      </c>
      <c r="I58" s="187">
        <f t="shared" si="19"/>
        <v>0</v>
      </c>
      <c r="J58" s="187">
        <f t="shared" si="19"/>
        <v>0</v>
      </c>
      <c r="K58" s="187">
        <f t="shared" si="19"/>
        <v>0</v>
      </c>
      <c r="L58" s="187">
        <f t="shared" si="19"/>
        <v>0</v>
      </c>
      <c r="M58" s="187">
        <f t="shared" si="19"/>
        <v>0</v>
      </c>
      <c r="N58" s="65"/>
      <c r="O58" s="65">
        <f t="shared" si="19"/>
        <v>53</v>
      </c>
      <c r="P58" s="65">
        <f t="shared" si="19"/>
        <v>9</v>
      </c>
      <c r="Q58" s="65">
        <f t="shared" si="19"/>
        <v>44</v>
      </c>
      <c r="R58" s="65">
        <f t="shared" si="19"/>
        <v>96</v>
      </c>
      <c r="S58" s="65">
        <f t="shared" si="19"/>
        <v>17</v>
      </c>
      <c r="T58" s="65">
        <f t="shared" si="19"/>
        <v>79</v>
      </c>
      <c r="U58" s="65">
        <f t="shared" si="19"/>
        <v>63</v>
      </c>
      <c r="V58" s="65">
        <f t="shared" si="19"/>
        <v>0</v>
      </c>
      <c r="W58" s="65">
        <f t="shared" si="19"/>
        <v>63</v>
      </c>
      <c r="X58" s="65">
        <f t="shared" si="19"/>
        <v>0</v>
      </c>
      <c r="Y58" s="65">
        <f t="shared" si="19"/>
        <v>0</v>
      </c>
      <c r="Z58" s="65">
        <f t="shared" si="19"/>
        <v>0</v>
      </c>
      <c r="AA58" s="65">
        <f t="shared" si="19"/>
        <v>0</v>
      </c>
      <c r="AB58" s="65">
        <f t="shared" si="19"/>
        <v>0</v>
      </c>
      <c r="AC58" s="65">
        <f t="shared" si="19"/>
        <v>0</v>
      </c>
      <c r="AD58" s="65">
        <f t="shared" si="19"/>
        <v>0</v>
      </c>
      <c r="AE58" s="65">
        <f t="shared" si="19"/>
        <v>0</v>
      </c>
      <c r="AF58" s="65">
        <f t="shared" si="19"/>
        <v>0</v>
      </c>
      <c r="AG58" s="65">
        <f t="shared" si="19"/>
        <v>212</v>
      </c>
      <c r="AH58" s="65">
        <f t="shared" si="19"/>
        <v>26</v>
      </c>
      <c r="AI58" s="65">
        <f t="shared" si="19"/>
        <v>186</v>
      </c>
    </row>
    <row r="59" spans="1:36" s="61" customFormat="1" ht="18" hidden="1" customHeight="1" x14ac:dyDescent="0.25">
      <c r="A59" s="42" t="s">
        <v>133</v>
      </c>
      <c r="B59" s="107"/>
      <c r="C59" s="185">
        <f>B59-T59</f>
        <v>0</v>
      </c>
      <c r="D59" s="185"/>
      <c r="E59" s="185">
        <f>D59-V59</f>
        <v>0</v>
      </c>
      <c r="F59" s="185"/>
      <c r="G59" s="185">
        <f>F59-X59</f>
        <v>0</v>
      </c>
      <c r="H59" s="185"/>
      <c r="I59" s="185">
        <f>H59-Z59</f>
        <v>0</v>
      </c>
      <c r="J59" s="185"/>
      <c r="K59" s="185">
        <f>J59-AB59</f>
        <v>0</v>
      </c>
      <c r="L59" s="185"/>
      <c r="M59" s="185">
        <f>L59-AE59</f>
        <v>0</v>
      </c>
      <c r="N59" s="44" t="s">
        <v>134</v>
      </c>
      <c r="O59" s="48">
        <f>P59+Q59</f>
        <v>0</v>
      </c>
      <c r="P59" s="58"/>
      <c r="Q59" s="59"/>
      <c r="R59" s="48">
        <f>S59+T59</f>
        <v>0</v>
      </c>
      <c r="S59" s="58"/>
      <c r="T59" s="59"/>
      <c r="U59" s="48">
        <f>V59+W59</f>
        <v>0</v>
      </c>
      <c r="V59" s="58"/>
      <c r="W59" s="59"/>
      <c r="X59" s="48">
        <f>Y59+Z59</f>
        <v>0</v>
      </c>
      <c r="Y59" s="58"/>
      <c r="Z59" s="59"/>
      <c r="AA59" s="48">
        <f>AB59+AC59</f>
        <v>0</v>
      </c>
      <c r="AB59" s="58"/>
      <c r="AC59" s="59"/>
      <c r="AD59" s="48">
        <f>AE59+AF59</f>
        <v>0</v>
      </c>
      <c r="AE59" s="58"/>
      <c r="AF59" s="59">
        <v>0</v>
      </c>
      <c r="AG59" s="108" t="e">
        <f t="shared" si="12"/>
        <v>#REF!</v>
      </c>
      <c r="AH59" s="46" t="e">
        <f>AB59+AE59+#REF!</f>
        <v>#REF!</v>
      </c>
      <c r="AI59" s="109" t="e">
        <f>AC59+AF59+#REF!</f>
        <v>#REF!</v>
      </c>
    </row>
    <row r="60" spans="1:36" s="64" customFormat="1" ht="18" customHeight="1" x14ac:dyDescent="0.25">
      <c r="A60" s="42" t="s">
        <v>126</v>
      </c>
      <c r="B60" s="107">
        <v>0</v>
      </c>
      <c r="C60" s="185">
        <f>B60-P60</f>
        <v>0</v>
      </c>
      <c r="D60" s="185"/>
      <c r="E60" s="185">
        <f>D60-S60</f>
        <v>0</v>
      </c>
      <c r="F60" s="185"/>
      <c r="G60" s="185">
        <v>0</v>
      </c>
      <c r="H60" s="185"/>
      <c r="I60" s="185"/>
      <c r="J60" s="185"/>
      <c r="K60" s="185"/>
      <c r="L60" s="185"/>
      <c r="M60" s="185"/>
      <c r="N60" s="44"/>
      <c r="O60" s="86">
        <f t="shared" ref="O60:O74" si="20">P60+Q60</f>
        <v>13</v>
      </c>
      <c r="P60" s="87"/>
      <c r="Q60" s="59">
        <v>13</v>
      </c>
      <c r="R60" s="86">
        <f t="shared" ref="R60:R74" si="21">S60+T60</f>
        <v>32</v>
      </c>
      <c r="S60" s="87">
        <v>0</v>
      </c>
      <c r="T60" s="59">
        <v>32</v>
      </c>
      <c r="U60" s="86">
        <f>V60+W60</f>
        <v>8</v>
      </c>
      <c r="V60" s="87">
        <v>0</v>
      </c>
      <c r="W60" s="59">
        <v>8</v>
      </c>
      <c r="X60" s="48"/>
      <c r="Y60" s="87"/>
      <c r="Z60" s="59"/>
      <c r="AA60" s="48"/>
      <c r="AB60" s="87"/>
      <c r="AC60" s="59"/>
      <c r="AD60" s="48"/>
      <c r="AE60" s="87"/>
      <c r="AF60" s="59"/>
      <c r="AG60" s="108">
        <f t="shared" si="12"/>
        <v>53</v>
      </c>
      <c r="AH60" s="89">
        <f>P60+S60+V60+Y60</f>
        <v>0</v>
      </c>
      <c r="AI60" s="89">
        <f>Q60+T60+W60+Z60</f>
        <v>53</v>
      </c>
    </row>
    <row r="61" spans="1:36" s="64" customFormat="1" ht="18" customHeight="1" x14ac:dyDescent="0.25">
      <c r="A61" s="42" t="s">
        <v>192</v>
      </c>
      <c r="B61" s="110">
        <v>0</v>
      </c>
      <c r="C61" s="188">
        <f t="shared" ref="C61:C74" si="22">B61-P61</f>
        <v>0</v>
      </c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11"/>
      <c r="O61" s="112">
        <f t="shared" si="20"/>
        <v>2</v>
      </c>
      <c r="P61" s="113"/>
      <c r="Q61" s="114">
        <v>2</v>
      </c>
      <c r="R61" s="112">
        <f t="shared" si="21"/>
        <v>0</v>
      </c>
      <c r="S61" s="113"/>
      <c r="T61" s="114"/>
      <c r="U61" s="112">
        <f t="shared" ref="U61:U74" si="23">V61+W61</f>
        <v>0</v>
      </c>
      <c r="V61" s="113"/>
      <c r="W61" s="114"/>
      <c r="X61" s="115"/>
      <c r="Y61" s="113"/>
      <c r="Z61" s="114"/>
      <c r="AA61" s="115"/>
      <c r="AB61" s="113"/>
      <c r="AC61" s="114"/>
      <c r="AD61" s="115"/>
      <c r="AE61" s="113"/>
      <c r="AF61" s="114"/>
      <c r="AG61" s="116">
        <f t="shared" si="12"/>
        <v>2</v>
      </c>
      <c r="AH61" s="117">
        <f t="shared" ref="AH61:AI74" si="24">P61+S61+V61+Y61</f>
        <v>0</v>
      </c>
      <c r="AI61" s="117">
        <f t="shared" si="24"/>
        <v>2</v>
      </c>
    </row>
    <row r="62" spans="1:36" s="64" customFormat="1" ht="18" customHeight="1" x14ac:dyDescent="0.25">
      <c r="A62" s="42" t="s">
        <v>193</v>
      </c>
      <c r="B62" s="107">
        <v>0</v>
      </c>
      <c r="C62" s="185">
        <f t="shared" si="22"/>
        <v>0</v>
      </c>
      <c r="D62" s="185">
        <v>5</v>
      </c>
      <c r="E62" s="185">
        <f>D62-S62</f>
        <v>0</v>
      </c>
      <c r="F62" s="185"/>
      <c r="G62" s="185">
        <v>0</v>
      </c>
      <c r="H62" s="185"/>
      <c r="I62" s="185"/>
      <c r="J62" s="185"/>
      <c r="K62" s="185"/>
      <c r="L62" s="185"/>
      <c r="M62" s="185"/>
      <c r="N62" s="44"/>
      <c r="O62" s="48">
        <f t="shared" si="20"/>
        <v>5</v>
      </c>
      <c r="P62" s="87"/>
      <c r="Q62" s="59">
        <v>5</v>
      </c>
      <c r="R62" s="86">
        <f t="shared" si="21"/>
        <v>8</v>
      </c>
      <c r="S62" s="87">
        <v>5</v>
      </c>
      <c r="T62" s="59">
        <v>3</v>
      </c>
      <c r="U62" s="86">
        <f t="shared" si="23"/>
        <v>6</v>
      </c>
      <c r="V62" s="87">
        <v>0</v>
      </c>
      <c r="W62" s="59">
        <v>6</v>
      </c>
      <c r="X62" s="48"/>
      <c r="Y62" s="87"/>
      <c r="Z62" s="59"/>
      <c r="AA62" s="48"/>
      <c r="AB62" s="87"/>
      <c r="AC62" s="59"/>
      <c r="AD62" s="48"/>
      <c r="AE62" s="87"/>
      <c r="AF62" s="59"/>
      <c r="AG62" s="108">
        <f t="shared" si="12"/>
        <v>19</v>
      </c>
      <c r="AH62" s="89">
        <f t="shared" si="24"/>
        <v>5</v>
      </c>
      <c r="AI62" s="89">
        <f t="shared" si="24"/>
        <v>14</v>
      </c>
    </row>
    <row r="63" spans="1:36" s="64" customFormat="1" ht="18" customHeight="1" x14ac:dyDescent="0.25">
      <c r="A63" s="42" t="s">
        <v>128</v>
      </c>
      <c r="B63" s="107">
        <v>0</v>
      </c>
      <c r="C63" s="185">
        <f t="shared" si="22"/>
        <v>0</v>
      </c>
      <c r="D63" s="185">
        <v>5</v>
      </c>
      <c r="E63" s="185">
        <f>D63-S63</f>
        <v>0</v>
      </c>
      <c r="F63" s="185"/>
      <c r="G63" s="185">
        <f>F63-V63</f>
        <v>0</v>
      </c>
      <c r="H63" s="185"/>
      <c r="I63" s="185"/>
      <c r="J63" s="185"/>
      <c r="K63" s="185"/>
      <c r="L63" s="185"/>
      <c r="M63" s="185"/>
      <c r="N63" s="44"/>
      <c r="O63" s="48">
        <f t="shared" si="20"/>
        <v>1</v>
      </c>
      <c r="P63" s="87"/>
      <c r="Q63" s="59">
        <v>1</v>
      </c>
      <c r="R63" s="86">
        <f t="shared" si="21"/>
        <v>8</v>
      </c>
      <c r="S63" s="87">
        <v>5</v>
      </c>
      <c r="T63" s="59">
        <v>3</v>
      </c>
      <c r="U63" s="86">
        <f t="shared" si="23"/>
        <v>3</v>
      </c>
      <c r="V63" s="87">
        <v>0</v>
      </c>
      <c r="W63" s="59">
        <v>3</v>
      </c>
      <c r="X63" s="48">
        <f>Y63+Z63</f>
        <v>0</v>
      </c>
      <c r="Y63" s="87">
        <v>0</v>
      </c>
      <c r="Z63" s="59">
        <v>0</v>
      </c>
      <c r="AA63" s="48"/>
      <c r="AB63" s="87"/>
      <c r="AC63" s="59"/>
      <c r="AD63" s="48"/>
      <c r="AE63" s="87"/>
      <c r="AF63" s="59"/>
      <c r="AG63" s="108">
        <f t="shared" si="12"/>
        <v>12</v>
      </c>
      <c r="AH63" s="89">
        <f t="shared" si="24"/>
        <v>5</v>
      </c>
      <c r="AI63" s="89">
        <f t="shared" si="24"/>
        <v>7</v>
      </c>
    </row>
    <row r="64" spans="1:36" s="64" customFormat="1" ht="18" customHeight="1" x14ac:dyDescent="0.25">
      <c r="A64" s="42" t="s">
        <v>130</v>
      </c>
      <c r="B64" s="110">
        <v>0</v>
      </c>
      <c r="C64" s="188">
        <f t="shared" si="22"/>
        <v>0</v>
      </c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11"/>
      <c r="O64" s="115">
        <f t="shared" si="20"/>
        <v>5</v>
      </c>
      <c r="P64" s="113"/>
      <c r="Q64" s="114">
        <v>5</v>
      </c>
      <c r="R64" s="112">
        <f t="shared" si="21"/>
        <v>0</v>
      </c>
      <c r="S64" s="113"/>
      <c r="T64" s="114"/>
      <c r="U64" s="112">
        <f t="shared" si="23"/>
        <v>0</v>
      </c>
      <c r="V64" s="113"/>
      <c r="W64" s="114"/>
      <c r="X64" s="115"/>
      <c r="Y64" s="113"/>
      <c r="Z64" s="114"/>
      <c r="AA64" s="115"/>
      <c r="AB64" s="113"/>
      <c r="AC64" s="114"/>
      <c r="AD64" s="115"/>
      <c r="AE64" s="113"/>
      <c r="AF64" s="114"/>
      <c r="AG64" s="108">
        <f t="shared" si="12"/>
        <v>5</v>
      </c>
      <c r="AH64" s="117">
        <f t="shared" si="24"/>
        <v>0</v>
      </c>
      <c r="AI64" s="117">
        <f t="shared" si="24"/>
        <v>5</v>
      </c>
    </row>
    <row r="65" spans="1:35" s="64" customFormat="1" ht="18" hidden="1" customHeight="1" x14ac:dyDescent="0.25">
      <c r="A65" s="42" t="s">
        <v>194</v>
      </c>
      <c r="B65" s="107"/>
      <c r="C65" s="185">
        <f t="shared" si="22"/>
        <v>0</v>
      </c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44"/>
      <c r="O65" s="48">
        <f t="shared" si="20"/>
        <v>0</v>
      </c>
      <c r="P65" s="87"/>
      <c r="Q65" s="59">
        <v>0</v>
      </c>
      <c r="R65" s="86">
        <f t="shared" si="21"/>
        <v>0</v>
      </c>
      <c r="S65" s="87">
        <v>0</v>
      </c>
      <c r="T65" s="59">
        <v>0</v>
      </c>
      <c r="U65" s="86">
        <f t="shared" si="23"/>
        <v>0</v>
      </c>
      <c r="V65" s="87"/>
      <c r="W65" s="59"/>
      <c r="X65" s="48"/>
      <c r="Y65" s="87"/>
      <c r="Z65" s="59"/>
      <c r="AA65" s="48"/>
      <c r="AB65" s="87"/>
      <c r="AC65" s="59"/>
      <c r="AD65" s="48"/>
      <c r="AE65" s="87"/>
      <c r="AF65" s="59"/>
      <c r="AG65" s="108">
        <f t="shared" si="12"/>
        <v>0</v>
      </c>
      <c r="AH65" s="89">
        <f t="shared" si="24"/>
        <v>0</v>
      </c>
      <c r="AI65" s="89">
        <f t="shared" si="24"/>
        <v>0</v>
      </c>
    </row>
    <row r="66" spans="1:35" s="64" customFormat="1" ht="18" customHeight="1" x14ac:dyDescent="0.25">
      <c r="A66" s="42" t="s">
        <v>135</v>
      </c>
      <c r="B66" s="107">
        <v>0</v>
      </c>
      <c r="C66" s="185">
        <f t="shared" si="22"/>
        <v>0</v>
      </c>
      <c r="D66" s="185"/>
      <c r="E66" s="185">
        <f t="shared" ref="E66:E74" si="25">D66-S66</f>
        <v>0</v>
      </c>
      <c r="F66" s="185"/>
      <c r="G66" s="185">
        <f>F66-V66</f>
        <v>0</v>
      </c>
      <c r="H66" s="185"/>
      <c r="I66" s="185"/>
      <c r="J66" s="185"/>
      <c r="K66" s="185"/>
      <c r="L66" s="185"/>
      <c r="M66" s="185"/>
      <c r="N66" s="44"/>
      <c r="O66" s="48">
        <f t="shared" si="20"/>
        <v>1</v>
      </c>
      <c r="P66" s="87"/>
      <c r="Q66" s="59">
        <v>1</v>
      </c>
      <c r="R66" s="86">
        <f t="shared" si="21"/>
        <v>0</v>
      </c>
      <c r="S66" s="87">
        <v>0</v>
      </c>
      <c r="T66" s="59"/>
      <c r="U66" s="86">
        <f t="shared" si="23"/>
        <v>4</v>
      </c>
      <c r="V66" s="87">
        <v>0</v>
      </c>
      <c r="W66" s="59">
        <v>4</v>
      </c>
      <c r="X66" s="48">
        <f t="shared" ref="X66:X74" si="26">Y66+Z66</f>
        <v>0</v>
      </c>
      <c r="Y66" s="87">
        <v>0</v>
      </c>
      <c r="Z66" s="59">
        <v>0</v>
      </c>
      <c r="AA66" s="48">
        <f t="shared" ref="AA66:AA74" si="27">AB66+AC66</f>
        <v>0</v>
      </c>
      <c r="AB66" s="87">
        <v>0</v>
      </c>
      <c r="AC66" s="59">
        <v>0</v>
      </c>
      <c r="AD66" s="48"/>
      <c r="AE66" s="87"/>
      <c r="AF66" s="59"/>
      <c r="AG66" s="108">
        <f t="shared" si="12"/>
        <v>5</v>
      </c>
      <c r="AH66" s="89">
        <f t="shared" si="24"/>
        <v>0</v>
      </c>
      <c r="AI66" s="89">
        <f t="shared" si="24"/>
        <v>5</v>
      </c>
    </row>
    <row r="67" spans="1:35" s="64" customFormat="1" ht="18" customHeight="1" x14ac:dyDescent="0.25">
      <c r="A67" s="42" t="s">
        <v>195</v>
      </c>
      <c r="B67" s="107">
        <v>0</v>
      </c>
      <c r="C67" s="185">
        <f t="shared" si="22"/>
        <v>0</v>
      </c>
      <c r="D67" s="185"/>
      <c r="E67" s="185">
        <f t="shared" si="25"/>
        <v>0</v>
      </c>
      <c r="F67" s="185"/>
      <c r="G67" s="185">
        <v>0</v>
      </c>
      <c r="H67" s="185"/>
      <c r="I67" s="185"/>
      <c r="J67" s="185"/>
      <c r="K67" s="185"/>
      <c r="L67" s="185"/>
      <c r="M67" s="185"/>
      <c r="N67" s="44"/>
      <c r="O67" s="86">
        <f t="shared" si="20"/>
        <v>4</v>
      </c>
      <c r="P67" s="87"/>
      <c r="Q67" s="59">
        <v>4</v>
      </c>
      <c r="R67" s="86">
        <f t="shared" si="21"/>
        <v>6</v>
      </c>
      <c r="S67" s="87">
        <v>0</v>
      </c>
      <c r="T67" s="59">
        <v>6</v>
      </c>
      <c r="U67" s="86">
        <f t="shared" si="23"/>
        <v>8</v>
      </c>
      <c r="V67" s="87">
        <v>0</v>
      </c>
      <c r="W67" s="59">
        <v>8</v>
      </c>
      <c r="X67" s="48"/>
      <c r="Y67" s="87"/>
      <c r="Z67" s="59"/>
      <c r="AA67" s="48"/>
      <c r="AB67" s="87"/>
      <c r="AC67" s="59"/>
      <c r="AD67" s="48"/>
      <c r="AE67" s="87"/>
      <c r="AF67" s="59"/>
      <c r="AG67" s="108">
        <f t="shared" si="12"/>
        <v>18</v>
      </c>
      <c r="AH67" s="89">
        <f t="shared" si="24"/>
        <v>0</v>
      </c>
      <c r="AI67" s="89">
        <f t="shared" si="24"/>
        <v>18</v>
      </c>
    </row>
    <row r="68" spans="1:35" s="64" customFormat="1" ht="18" customHeight="1" x14ac:dyDescent="0.25">
      <c r="A68" s="42" t="s">
        <v>140</v>
      </c>
      <c r="B68" s="107">
        <v>0</v>
      </c>
      <c r="C68" s="185">
        <f t="shared" si="22"/>
        <v>0</v>
      </c>
      <c r="D68" s="185"/>
      <c r="E68" s="185">
        <f t="shared" si="25"/>
        <v>0</v>
      </c>
      <c r="F68" s="185"/>
      <c r="G68" s="185">
        <f>F68-V68</f>
        <v>0</v>
      </c>
      <c r="H68" s="185"/>
      <c r="I68" s="185"/>
      <c r="J68" s="185"/>
      <c r="K68" s="185"/>
      <c r="L68" s="185"/>
      <c r="M68" s="185"/>
      <c r="N68" s="44"/>
      <c r="O68" s="86">
        <f t="shared" si="20"/>
        <v>0</v>
      </c>
      <c r="P68" s="87"/>
      <c r="Q68" s="59">
        <v>0</v>
      </c>
      <c r="R68" s="86">
        <f t="shared" si="21"/>
        <v>5</v>
      </c>
      <c r="S68" s="87">
        <v>0</v>
      </c>
      <c r="T68" s="59">
        <v>5</v>
      </c>
      <c r="U68" s="86">
        <f t="shared" si="23"/>
        <v>3</v>
      </c>
      <c r="V68" s="87">
        <v>0</v>
      </c>
      <c r="W68" s="59">
        <v>3</v>
      </c>
      <c r="X68" s="48"/>
      <c r="Y68" s="87"/>
      <c r="Z68" s="59"/>
      <c r="AA68" s="48"/>
      <c r="AB68" s="87"/>
      <c r="AC68" s="59"/>
      <c r="AD68" s="48"/>
      <c r="AE68" s="87"/>
      <c r="AF68" s="59"/>
      <c r="AG68" s="108">
        <f t="shared" si="12"/>
        <v>8</v>
      </c>
      <c r="AH68" s="89">
        <f t="shared" si="24"/>
        <v>0</v>
      </c>
      <c r="AI68" s="89">
        <f t="shared" si="24"/>
        <v>8</v>
      </c>
    </row>
    <row r="69" spans="1:35" s="64" customFormat="1" ht="18" customHeight="1" x14ac:dyDescent="0.25">
      <c r="A69" s="42" t="s">
        <v>143</v>
      </c>
      <c r="B69" s="107">
        <v>0</v>
      </c>
      <c r="C69" s="185">
        <f t="shared" si="22"/>
        <v>0</v>
      </c>
      <c r="D69" s="185"/>
      <c r="E69" s="185">
        <f t="shared" si="25"/>
        <v>0</v>
      </c>
      <c r="F69" s="185"/>
      <c r="G69" s="185">
        <v>0</v>
      </c>
      <c r="H69" s="185"/>
      <c r="I69" s="185"/>
      <c r="J69" s="185"/>
      <c r="K69" s="185"/>
      <c r="L69" s="185"/>
      <c r="M69" s="185"/>
      <c r="N69" s="44"/>
      <c r="O69" s="48">
        <f t="shared" si="20"/>
        <v>3</v>
      </c>
      <c r="P69" s="87"/>
      <c r="Q69" s="59">
        <v>3</v>
      </c>
      <c r="R69" s="86">
        <f t="shared" si="21"/>
        <v>0</v>
      </c>
      <c r="S69" s="87">
        <v>0</v>
      </c>
      <c r="T69" s="59">
        <v>0</v>
      </c>
      <c r="U69" s="86">
        <f t="shared" si="23"/>
        <v>1</v>
      </c>
      <c r="V69" s="87">
        <v>0</v>
      </c>
      <c r="W69" s="59">
        <v>1</v>
      </c>
      <c r="X69" s="48"/>
      <c r="Y69" s="87"/>
      <c r="Z69" s="59"/>
      <c r="AA69" s="48"/>
      <c r="AB69" s="87"/>
      <c r="AC69" s="59"/>
      <c r="AD69" s="48"/>
      <c r="AE69" s="87"/>
      <c r="AF69" s="59"/>
      <c r="AG69" s="108">
        <f t="shared" si="12"/>
        <v>4</v>
      </c>
      <c r="AH69" s="89">
        <f t="shared" si="24"/>
        <v>0</v>
      </c>
      <c r="AI69" s="89">
        <f t="shared" si="24"/>
        <v>4</v>
      </c>
    </row>
    <row r="70" spans="1:35" s="64" customFormat="1" ht="18" customHeight="1" x14ac:dyDescent="0.25">
      <c r="A70" s="42" t="s">
        <v>196</v>
      </c>
      <c r="B70" s="107">
        <v>9</v>
      </c>
      <c r="C70" s="185">
        <f t="shared" si="22"/>
        <v>0</v>
      </c>
      <c r="D70" s="185">
        <v>7</v>
      </c>
      <c r="E70" s="185">
        <f t="shared" si="25"/>
        <v>0</v>
      </c>
      <c r="F70" s="185"/>
      <c r="G70" s="185"/>
      <c r="H70" s="185"/>
      <c r="I70" s="185"/>
      <c r="J70" s="185"/>
      <c r="K70" s="185"/>
      <c r="L70" s="185"/>
      <c r="M70" s="185"/>
      <c r="N70" s="44"/>
      <c r="O70" s="48">
        <f t="shared" si="20"/>
        <v>9</v>
      </c>
      <c r="P70" s="87">
        <v>9</v>
      </c>
      <c r="Q70" s="59"/>
      <c r="R70" s="86">
        <f t="shared" si="21"/>
        <v>7</v>
      </c>
      <c r="S70" s="87">
        <v>7</v>
      </c>
      <c r="T70" s="59">
        <v>0</v>
      </c>
      <c r="U70" s="86">
        <f t="shared" si="23"/>
        <v>0</v>
      </c>
      <c r="V70" s="87"/>
      <c r="W70" s="59"/>
      <c r="X70" s="48"/>
      <c r="Y70" s="87"/>
      <c r="Z70" s="59"/>
      <c r="AA70" s="48"/>
      <c r="AB70" s="87"/>
      <c r="AC70" s="59"/>
      <c r="AD70" s="48"/>
      <c r="AE70" s="87"/>
      <c r="AF70" s="59"/>
      <c r="AG70" s="108">
        <f t="shared" si="12"/>
        <v>16</v>
      </c>
      <c r="AH70" s="89">
        <f t="shared" si="24"/>
        <v>16</v>
      </c>
      <c r="AI70" s="89">
        <f t="shared" si="24"/>
        <v>0</v>
      </c>
    </row>
    <row r="71" spans="1:35" s="64" customFormat="1" ht="18" customHeight="1" x14ac:dyDescent="0.25">
      <c r="A71" s="42" t="s">
        <v>149</v>
      </c>
      <c r="B71" s="107">
        <v>0</v>
      </c>
      <c r="C71" s="185">
        <f t="shared" si="22"/>
        <v>0</v>
      </c>
      <c r="D71" s="185"/>
      <c r="E71" s="185">
        <f t="shared" si="25"/>
        <v>0</v>
      </c>
      <c r="F71" s="185"/>
      <c r="G71" s="185">
        <f>F71-V71</f>
        <v>0</v>
      </c>
      <c r="H71" s="185"/>
      <c r="I71" s="185"/>
      <c r="J71" s="185"/>
      <c r="K71" s="185"/>
      <c r="L71" s="185"/>
      <c r="M71" s="185"/>
      <c r="N71" s="44"/>
      <c r="O71" s="86">
        <f t="shared" si="20"/>
        <v>5</v>
      </c>
      <c r="P71" s="87"/>
      <c r="Q71" s="59">
        <v>5</v>
      </c>
      <c r="R71" s="86">
        <f t="shared" si="21"/>
        <v>19</v>
      </c>
      <c r="S71" s="87">
        <v>0</v>
      </c>
      <c r="T71" s="59">
        <v>19</v>
      </c>
      <c r="U71" s="86">
        <f t="shared" si="23"/>
        <v>8</v>
      </c>
      <c r="V71" s="87">
        <v>0</v>
      </c>
      <c r="W71" s="59">
        <v>8</v>
      </c>
      <c r="X71" s="48">
        <f t="shared" si="26"/>
        <v>0</v>
      </c>
      <c r="Y71" s="87">
        <v>0</v>
      </c>
      <c r="Z71" s="59">
        <v>0</v>
      </c>
      <c r="AA71" s="48">
        <f t="shared" si="27"/>
        <v>0</v>
      </c>
      <c r="AB71" s="87">
        <v>0</v>
      </c>
      <c r="AC71" s="59">
        <v>0</v>
      </c>
      <c r="AD71" s="48"/>
      <c r="AE71" s="87"/>
      <c r="AF71" s="59"/>
      <c r="AG71" s="108">
        <f t="shared" si="12"/>
        <v>32</v>
      </c>
      <c r="AH71" s="89">
        <f t="shared" si="24"/>
        <v>0</v>
      </c>
      <c r="AI71" s="89">
        <f t="shared" si="24"/>
        <v>32</v>
      </c>
    </row>
    <row r="72" spans="1:35" s="64" customFormat="1" ht="18" customHeight="1" x14ac:dyDescent="0.25">
      <c r="A72" s="42" t="s">
        <v>151</v>
      </c>
      <c r="B72" s="107">
        <v>0</v>
      </c>
      <c r="C72" s="185">
        <f t="shared" si="22"/>
        <v>0</v>
      </c>
      <c r="D72" s="185"/>
      <c r="E72" s="185">
        <f t="shared" si="25"/>
        <v>0</v>
      </c>
      <c r="F72" s="185"/>
      <c r="G72" s="185">
        <f>F72-V72</f>
        <v>0</v>
      </c>
      <c r="H72" s="185"/>
      <c r="I72" s="185"/>
      <c r="J72" s="185"/>
      <c r="K72" s="185"/>
      <c r="L72" s="185"/>
      <c r="M72" s="185"/>
      <c r="N72" s="44"/>
      <c r="O72" s="48">
        <f t="shared" si="20"/>
        <v>5</v>
      </c>
      <c r="P72" s="87"/>
      <c r="Q72" s="59">
        <v>5</v>
      </c>
      <c r="R72" s="86">
        <f t="shared" si="21"/>
        <v>11</v>
      </c>
      <c r="S72" s="87">
        <v>0</v>
      </c>
      <c r="T72" s="59">
        <v>11</v>
      </c>
      <c r="U72" s="86">
        <f t="shared" si="23"/>
        <v>9</v>
      </c>
      <c r="V72" s="87">
        <v>0</v>
      </c>
      <c r="W72" s="59">
        <v>9</v>
      </c>
      <c r="X72" s="48">
        <f t="shared" si="26"/>
        <v>0</v>
      </c>
      <c r="Y72" s="87">
        <v>0</v>
      </c>
      <c r="Z72" s="59">
        <v>0</v>
      </c>
      <c r="AA72" s="48">
        <f t="shared" si="27"/>
        <v>0</v>
      </c>
      <c r="AB72" s="87">
        <v>0</v>
      </c>
      <c r="AC72" s="59">
        <v>0</v>
      </c>
      <c r="AD72" s="48"/>
      <c r="AE72" s="87"/>
      <c r="AF72" s="59"/>
      <c r="AG72" s="108">
        <f t="shared" si="12"/>
        <v>25</v>
      </c>
      <c r="AH72" s="89">
        <f t="shared" si="24"/>
        <v>0</v>
      </c>
      <c r="AI72" s="89">
        <f t="shared" si="24"/>
        <v>25</v>
      </c>
    </row>
    <row r="73" spans="1:35" s="64" customFormat="1" ht="18" customHeight="1" x14ac:dyDescent="0.25">
      <c r="A73" s="42" t="s">
        <v>153</v>
      </c>
      <c r="B73" s="107"/>
      <c r="C73" s="185">
        <f t="shared" si="22"/>
        <v>0</v>
      </c>
      <c r="D73" s="185"/>
      <c r="E73" s="185">
        <f t="shared" si="25"/>
        <v>0</v>
      </c>
      <c r="F73" s="185"/>
      <c r="G73" s="185">
        <f>F73-V73</f>
        <v>0</v>
      </c>
      <c r="H73" s="185"/>
      <c r="I73" s="185"/>
      <c r="J73" s="185"/>
      <c r="K73" s="185"/>
      <c r="L73" s="185"/>
      <c r="M73" s="185"/>
      <c r="N73" s="44"/>
      <c r="O73" s="48">
        <f t="shared" si="20"/>
        <v>0</v>
      </c>
      <c r="P73" s="87"/>
      <c r="Q73" s="59"/>
      <c r="R73" s="86">
        <f t="shared" si="21"/>
        <v>0</v>
      </c>
      <c r="S73" s="87">
        <v>0</v>
      </c>
      <c r="T73" s="59"/>
      <c r="U73" s="86">
        <f t="shared" si="23"/>
        <v>11</v>
      </c>
      <c r="V73" s="87">
        <v>0</v>
      </c>
      <c r="W73" s="59">
        <v>11</v>
      </c>
      <c r="X73" s="48">
        <f t="shared" si="26"/>
        <v>0</v>
      </c>
      <c r="Y73" s="87">
        <v>0</v>
      </c>
      <c r="Z73" s="59">
        <v>0</v>
      </c>
      <c r="AA73" s="48">
        <f t="shared" si="27"/>
        <v>0</v>
      </c>
      <c r="AB73" s="87">
        <v>0</v>
      </c>
      <c r="AC73" s="59">
        <v>0</v>
      </c>
      <c r="AD73" s="48"/>
      <c r="AE73" s="87"/>
      <c r="AF73" s="59"/>
      <c r="AG73" s="108">
        <f t="shared" si="12"/>
        <v>11</v>
      </c>
      <c r="AH73" s="89">
        <f t="shared" si="24"/>
        <v>0</v>
      </c>
      <c r="AI73" s="89">
        <f t="shared" si="24"/>
        <v>11</v>
      </c>
    </row>
    <row r="74" spans="1:35" s="64" customFormat="1" ht="18" customHeight="1" x14ac:dyDescent="0.25">
      <c r="A74" s="42" t="s">
        <v>157</v>
      </c>
      <c r="B74" s="107">
        <v>0</v>
      </c>
      <c r="C74" s="185">
        <f t="shared" si="22"/>
        <v>0</v>
      </c>
      <c r="D74" s="185"/>
      <c r="E74" s="185">
        <f t="shared" si="25"/>
        <v>0</v>
      </c>
      <c r="F74" s="185"/>
      <c r="G74" s="185">
        <f>F74-V74</f>
        <v>0</v>
      </c>
      <c r="H74" s="185"/>
      <c r="I74" s="185"/>
      <c r="J74" s="185"/>
      <c r="K74" s="185"/>
      <c r="L74" s="185"/>
      <c r="M74" s="185"/>
      <c r="N74" s="44"/>
      <c r="O74" s="48">
        <f t="shared" si="20"/>
        <v>0</v>
      </c>
      <c r="P74" s="87"/>
      <c r="Q74" s="59"/>
      <c r="R74" s="86">
        <f t="shared" si="21"/>
        <v>0</v>
      </c>
      <c r="S74" s="87">
        <v>0</v>
      </c>
      <c r="T74" s="59">
        <v>0</v>
      </c>
      <c r="U74" s="86">
        <f t="shared" si="23"/>
        <v>2</v>
      </c>
      <c r="V74" s="87">
        <v>0</v>
      </c>
      <c r="W74" s="59">
        <v>2</v>
      </c>
      <c r="X74" s="48">
        <f t="shared" si="26"/>
        <v>0</v>
      </c>
      <c r="Y74" s="87">
        <v>0</v>
      </c>
      <c r="Z74" s="59">
        <v>0</v>
      </c>
      <c r="AA74" s="48">
        <f t="shared" si="27"/>
        <v>0</v>
      </c>
      <c r="AB74" s="87">
        <v>0</v>
      </c>
      <c r="AC74" s="59">
        <v>0</v>
      </c>
      <c r="AD74" s="48"/>
      <c r="AE74" s="87"/>
      <c r="AF74" s="59"/>
      <c r="AG74" s="108">
        <f t="shared" si="12"/>
        <v>2</v>
      </c>
      <c r="AH74" s="89">
        <f t="shared" si="24"/>
        <v>0</v>
      </c>
      <c r="AI74" s="89">
        <f t="shared" si="24"/>
        <v>2</v>
      </c>
    </row>
    <row r="75" spans="1:35" s="61" customFormat="1" ht="0.75" customHeight="1" x14ac:dyDescent="0.25">
      <c r="A75" s="62" t="s">
        <v>159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50"/>
      <c r="O75" s="51">
        <f t="shared" ref="O75:AI75" si="28">O58+O55+O32</f>
        <v>307</v>
      </c>
      <c r="P75" s="51">
        <f t="shared" si="28"/>
        <v>84</v>
      </c>
      <c r="Q75" s="51">
        <f t="shared" si="28"/>
        <v>223</v>
      </c>
      <c r="R75" s="51">
        <f t="shared" si="28"/>
        <v>346</v>
      </c>
      <c r="S75" s="51">
        <f t="shared" si="28"/>
        <v>86</v>
      </c>
      <c r="T75" s="51">
        <f t="shared" si="28"/>
        <v>260</v>
      </c>
      <c r="U75" s="51">
        <f t="shared" si="28"/>
        <v>363</v>
      </c>
      <c r="V75" s="51">
        <f t="shared" si="28"/>
        <v>69</v>
      </c>
      <c r="W75" s="51">
        <f t="shared" si="28"/>
        <v>294</v>
      </c>
      <c r="X75" s="51">
        <f t="shared" si="28"/>
        <v>329</v>
      </c>
      <c r="Y75" s="51">
        <f t="shared" si="28"/>
        <v>50</v>
      </c>
      <c r="Z75" s="51">
        <f t="shared" si="28"/>
        <v>279</v>
      </c>
      <c r="AA75" s="51">
        <f t="shared" si="28"/>
        <v>190</v>
      </c>
      <c r="AB75" s="51">
        <f t="shared" si="28"/>
        <v>20</v>
      </c>
      <c r="AC75" s="51">
        <f t="shared" si="28"/>
        <v>170</v>
      </c>
      <c r="AD75" s="51">
        <f t="shared" si="28"/>
        <v>15</v>
      </c>
      <c r="AE75" s="51">
        <f t="shared" si="28"/>
        <v>0</v>
      </c>
      <c r="AF75" s="51">
        <f t="shared" si="28"/>
        <v>15</v>
      </c>
      <c r="AG75" s="118">
        <f t="shared" si="28"/>
        <v>1550</v>
      </c>
      <c r="AH75" s="103">
        <f t="shared" si="28"/>
        <v>309</v>
      </c>
      <c r="AI75" s="103">
        <f t="shared" si="28"/>
        <v>1241</v>
      </c>
    </row>
    <row r="76" spans="1:35" hidden="1" x14ac:dyDescent="0.2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1"/>
      <c r="AH76" s="121"/>
      <c r="AI76" s="121"/>
    </row>
    <row r="77" spans="1:35" x14ac:dyDescent="0.25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</row>
    <row r="78" spans="1:35" x14ac:dyDescent="0.25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  <row r="79" spans="1:35" x14ac:dyDescent="0.25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</row>
    <row r="80" spans="1:35" x14ac:dyDescent="0.25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</row>
    <row r="81" spans="2:13" x14ac:dyDescent="0.25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</row>
    <row r="82" spans="2:13" x14ac:dyDescent="0.25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</row>
    <row r="83" spans="2:13" x14ac:dyDescent="0.25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</row>
    <row r="84" spans="2:13" x14ac:dyDescent="0.25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</row>
    <row r="85" spans="2:13" x14ac:dyDescent="0.25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</row>
    <row r="86" spans="2:13" x14ac:dyDescent="0.25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</row>
    <row r="87" spans="2:13" x14ac:dyDescent="0.25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</row>
    <row r="88" spans="2:13" x14ac:dyDescent="0.25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</row>
    <row r="89" spans="2:13" x14ac:dyDescent="0.25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</row>
    <row r="90" spans="2:13" x14ac:dyDescent="0.25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</row>
    <row r="91" spans="2:13" x14ac:dyDescent="0.25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</row>
    <row r="92" spans="2:13" x14ac:dyDescent="0.25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</row>
    <row r="93" spans="2:13" x14ac:dyDescent="0.25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</row>
    <row r="94" spans="2:13" x14ac:dyDescent="0.25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</row>
    <row r="95" spans="2:13" x14ac:dyDescent="0.25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</row>
    <row r="96" spans="2:13" x14ac:dyDescent="0.25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</row>
    <row r="97" spans="2:13" x14ac:dyDescent="0.25"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</row>
    <row r="98" spans="2:13" x14ac:dyDescent="0.25"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</row>
    <row r="99" spans="2:13" x14ac:dyDescent="0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</row>
    <row r="100" spans="2:13" x14ac:dyDescent="0.25"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</row>
    <row r="101" spans="2:13" x14ac:dyDescent="0.25"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</row>
    <row r="102" spans="2:13" x14ac:dyDescent="0.25"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</row>
    <row r="103" spans="2:13" x14ac:dyDescent="0.25"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</row>
    <row r="104" spans="2:13" x14ac:dyDescent="0.25"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2:13" x14ac:dyDescent="0.25"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</row>
    <row r="106" spans="2:13" x14ac:dyDescent="0.25"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</row>
    <row r="107" spans="2:13" x14ac:dyDescent="0.25"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</row>
  </sheetData>
  <autoFilter ref="A31:AJ55"/>
  <mergeCells count="38">
    <mergeCell ref="A2:A22"/>
    <mergeCell ref="A1:M1"/>
    <mergeCell ref="M2:M30"/>
    <mergeCell ref="B2:B30"/>
    <mergeCell ref="C2:C30"/>
    <mergeCell ref="D2:D30"/>
    <mergeCell ref="E2:E30"/>
    <mergeCell ref="F2:F30"/>
    <mergeCell ref="G2:G30"/>
    <mergeCell ref="H2:H30"/>
    <mergeCell ref="I2:I30"/>
    <mergeCell ref="J2:J30"/>
    <mergeCell ref="K2:K30"/>
    <mergeCell ref="L2:L30"/>
    <mergeCell ref="W21:W30"/>
    <mergeCell ref="X21:X30"/>
    <mergeCell ref="Z21:Z30"/>
    <mergeCell ref="AA21:AA30"/>
    <mergeCell ref="N2:N30"/>
    <mergeCell ref="O11:Q20"/>
    <mergeCell ref="R11:T20"/>
    <mergeCell ref="U11:W20"/>
    <mergeCell ref="X11:Z20"/>
    <mergeCell ref="AA11:AC20"/>
    <mergeCell ref="O21:O30"/>
    <mergeCell ref="Q21:Q30"/>
    <mergeCell ref="R21:R30"/>
    <mergeCell ref="T21:T30"/>
    <mergeCell ref="U21:U30"/>
    <mergeCell ref="AC21:AC30"/>
    <mergeCell ref="AD21:AD30"/>
    <mergeCell ref="AF21:AF30"/>
    <mergeCell ref="AJ21:AJ30"/>
    <mergeCell ref="AJ12:AJ20"/>
    <mergeCell ref="AG2:AG30"/>
    <mergeCell ref="AH2:AI11"/>
    <mergeCell ref="AJ2:AJ10"/>
    <mergeCell ref="AD11:AF20"/>
  </mergeCells>
  <printOptions verticalCentered="1"/>
  <pageMargins left="0.23622047244094491" right="0.23622047244094491" top="0" bottom="0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85"/>
  <sheetViews>
    <sheetView tabSelected="1" zoomScale="140" zoomScaleNormal="140" workbookViewId="0">
      <pane xSplit="17" ySplit="19" topLeftCell="R20" activePane="bottomRight" state="frozen"/>
      <selection pane="topRight" activeCell="N1" sqref="N1"/>
      <selection pane="bottomLeft" activeCell="A19" sqref="A19"/>
      <selection pane="bottomRight" sqref="A1:M1"/>
    </sheetView>
  </sheetViews>
  <sheetFormatPr defaultColWidth="8.85546875" defaultRowHeight="15" x14ac:dyDescent="0.25"/>
  <cols>
    <col min="1" max="1" width="45.42578125" style="4" customWidth="1"/>
    <col min="2" max="2" width="2.42578125" style="4" hidden="1" customWidth="1"/>
    <col min="3" max="3" width="9.28515625" style="4" customWidth="1"/>
    <col min="4" max="4" width="2.42578125" style="4" hidden="1" customWidth="1"/>
    <col min="5" max="5" width="9.42578125" style="4" customWidth="1"/>
    <col min="6" max="6" width="2.42578125" style="4" hidden="1" customWidth="1"/>
    <col min="7" max="7" width="9.5703125" style="4" customWidth="1"/>
    <col min="8" max="8" width="2.42578125" style="4" hidden="1" customWidth="1"/>
    <col min="9" max="9" width="9.5703125" style="4" customWidth="1"/>
    <col min="10" max="10" width="2.42578125" style="4" hidden="1" customWidth="1"/>
    <col min="11" max="11" width="9.28515625" style="4" customWidth="1"/>
    <col min="12" max="12" width="2.42578125" style="4" hidden="1" customWidth="1"/>
    <col min="13" max="13" width="0.140625" style="4" customWidth="1"/>
    <col min="14" max="16" width="2.42578125" style="4" hidden="1" customWidth="1"/>
    <col min="17" max="17" width="1.7109375" style="4" hidden="1" customWidth="1"/>
    <col min="18" max="20" width="3.28515625" style="4" hidden="1" customWidth="1"/>
    <col min="21" max="29" width="3.42578125" style="4" hidden="1" customWidth="1"/>
    <col min="30" max="37" width="2.7109375" style="4" hidden="1" customWidth="1"/>
    <col min="38" max="38" width="3.140625" style="4" hidden="1" customWidth="1"/>
    <col min="39" max="41" width="4.7109375" style="4" hidden="1" customWidth="1"/>
    <col min="42" max="16384" width="8.85546875" style="4"/>
  </cols>
  <sheetData>
    <row r="1" spans="1:42" ht="15.75" thickBot="1" x14ac:dyDescent="0.3">
      <c r="A1" s="178" t="s">
        <v>197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42" ht="6.75" customHeight="1" x14ac:dyDescent="0.25">
      <c r="A2" s="155" t="s">
        <v>0</v>
      </c>
      <c r="B2" s="156" t="s">
        <v>1</v>
      </c>
      <c r="C2" s="158" t="s">
        <v>2</v>
      </c>
      <c r="D2" s="156" t="s">
        <v>3</v>
      </c>
      <c r="E2" s="158" t="s">
        <v>5</v>
      </c>
      <c r="F2" s="156" t="s">
        <v>4</v>
      </c>
      <c r="G2" s="158" t="s">
        <v>7</v>
      </c>
      <c r="H2" s="156" t="s">
        <v>6</v>
      </c>
      <c r="I2" s="158" t="s">
        <v>9</v>
      </c>
      <c r="J2" s="156" t="s">
        <v>8</v>
      </c>
      <c r="K2" s="158" t="s">
        <v>11</v>
      </c>
      <c r="L2" s="156" t="s">
        <v>10</v>
      </c>
      <c r="M2" s="158" t="s">
        <v>11</v>
      </c>
      <c r="N2" s="156" t="s">
        <v>12</v>
      </c>
      <c r="O2" s="158" t="s">
        <v>13</v>
      </c>
      <c r="P2" s="1" t="s">
        <v>14</v>
      </c>
      <c r="Q2" s="1" t="s">
        <v>15</v>
      </c>
      <c r="R2" s="2" t="s">
        <v>16</v>
      </c>
      <c r="S2" s="3"/>
      <c r="T2" s="3"/>
      <c r="U2" s="2" t="s">
        <v>16</v>
      </c>
      <c r="V2" s="3"/>
      <c r="W2" s="3"/>
      <c r="X2" s="2" t="s">
        <v>16</v>
      </c>
      <c r="Y2" s="3"/>
      <c r="Z2" s="3"/>
      <c r="AA2" s="2" t="s">
        <v>16</v>
      </c>
      <c r="AB2" s="3"/>
      <c r="AC2" s="3"/>
      <c r="AD2" s="2" t="s">
        <v>16</v>
      </c>
      <c r="AE2" s="3"/>
      <c r="AF2" s="3"/>
      <c r="AG2" s="2" t="s">
        <v>16</v>
      </c>
      <c r="AH2" s="3"/>
      <c r="AI2" s="3"/>
      <c r="AJ2" s="2" t="s">
        <v>16</v>
      </c>
      <c r="AK2" s="3"/>
      <c r="AL2" s="3"/>
      <c r="AM2" s="128" t="s">
        <v>17</v>
      </c>
      <c r="AN2" s="173" t="s">
        <v>18</v>
      </c>
      <c r="AO2" s="151"/>
      <c r="AP2" s="164"/>
    </row>
    <row r="3" spans="1:42" ht="6.6" customHeight="1" x14ac:dyDescent="0.25">
      <c r="A3" s="156"/>
      <c r="B3" s="156"/>
      <c r="C3" s="159"/>
      <c r="D3" s="156"/>
      <c r="E3" s="159"/>
      <c r="F3" s="156"/>
      <c r="G3" s="159"/>
      <c r="H3" s="156"/>
      <c r="I3" s="159"/>
      <c r="J3" s="156"/>
      <c r="K3" s="159"/>
      <c r="L3" s="156"/>
      <c r="M3" s="159"/>
      <c r="N3" s="156"/>
      <c r="O3" s="159"/>
      <c r="P3" s="1" t="s">
        <v>19</v>
      </c>
      <c r="Q3" s="1" t="s">
        <v>20</v>
      </c>
      <c r="R3" s="2"/>
      <c r="S3" s="3"/>
      <c r="T3" s="3"/>
      <c r="U3" s="2"/>
      <c r="V3" s="3"/>
      <c r="W3" s="3"/>
      <c r="X3" s="2"/>
      <c r="Y3" s="3"/>
      <c r="Z3" s="3"/>
      <c r="AA3" s="2"/>
      <c r="AB3" s="3"/>
      <c r="AC3" s="3"/>
      <c r="AD3" s="2"/>
      <c r="AE3" s="3"/>
      <c r="AF3" s="3"/>
      <c r="AG3" s="2"/>
      <c r="AH3" s="3"/>
      <c r="AI3" s="3"/>
      <c r="AJ3" s="2"/>
      <c r="AK3" s="3"/>
      <c r="AL3" s="3"/>
      <c r="AM3" s="128"/>
      <c r="AN3" s="173"/>
      <c r="AO3" s="151"/>
      <c r="AP3" s="164"/>
    </row>
    <row r="4" spans="1:42" ht="6.6" hidden="1" customHeight="1" x14ac:dyDescent="0.3">
      <c r="A4" s="156"/>
      <c r="B4" s="156"/>
      <c r="C4" s="159"/>
      <c r="D4" s="156"/>
      <c r="E4" s="159"/>
      <c r="F4" s="156"/>
      <c r="G4" s="159"/>
      <c r="H4" s="156"/>
      <c r="I4" s="159"/>
      <c r="J4" s="156"/>
      <c r="K4" s="159"/>
      <c r="L4" s="156"/>
      <c r="M4" s="159"/>
      <c r="N4" s="156"/>
      <c r="O4" s="159"/>
      <c r="P4" s="1" t="s">
        <v>21</v>
      </c>
      <c r="Q4" s="1" t="s">
        <v>22</v>
      </c>
      <c r="R4" s="2"/>
      <c r="S4" s="3"/>
      <c r="T4" s="3"/>
      <c r="U4" s="2"/>
      <c r="V4" s="3"/>
      <c r="W4" s="3"/>
      <c r="X4" s="2"/>
      <c r="Y4" s="3"/>
      <c r="Z4" s="3"/>
      <c r="AA4" s="2"/>
      <c r="AB4" s="3"/>
      <c r="AC4" s="3"/>
      <c r="AD4" s="2"/>
      <c r="AE4" s="3"/>
      <c r="AF4" s="3"/>
      <c r="AG4" s="2"/>
      <c r="AH4" s="3"/>
      <c r="AI4" s="3"/>
      <c r="AJ4" s="2"/>
      <c r="AK4" s="3"/>
      <c r="AL4" s="3"/>
      <c r="AM4" s="128"/>
      <c r="AN4" s="173"/>
      <c r="AO4" s="151"/>
      <c r="AP4" s="164"/>
    </row>
    <row r="5" spans="1:42" ht="6.6" hidden="1" customHeight="1" x14ac:dyDescent="0.3">
      <c r="A5" s="156"/>
      <c r="B5" s="156"/>
      <c r="C5" s="159"/>
      <c r="D5" s="156"/>
      <c r="E5" s="159"/>
      <c r="F5" s="156"/>
      <c r="G5" s="159"/>
      <c r="H5" s="156"/>
      <c r="I5" s="159"/>
      <c r="J5" s="156"/>
      <c r="K5" s="159"/>
      <c r="L5" s="156"/>
      <c r="M5" s="159"/>
      <c r="N5" s="156"/>
      <c r="O5" s="159"/>
      <c r="P5" s="1" t="s">
        <v>23</v>
      </c>
      <c r="Q5" s="1" t="s">
        <v>24</v>
      </c>
      <c r="R5" s="2"/>
      <c r="S5" s="3"/>
      <c r="T5" s="3"/>
      <c r="U5" s="2"/>
      <c r="V5" s="3"/>
      <c r="W5" s="3"/>
      <c r="X5" s="2"/>
      <c r="Y5" s="3"/>
      <c r="Z5" s="3"/>
      <c r="AA5" s="2"/>
      <c r="AB5" s="3"/>
      <c r="AC5" s="3"/>
      <c r="AD5" s="2"/>
      <c r="AE5" s="3"/>
      <c r="AF5" s="3"/>
      <c r="AG5" s="2"/>
      <c r="AH5" s="3"/>
      <c r="AI5" s="3"/>
      <c r="AJ5" s="2"/>
      <c r="AK5" s="3"/>
      <c r="AL5" s="3"/>
      <c r="AM5" s="128"/>
      <c r="AN5" s="173"/>
      <c r="AO5" s="151"/>
      <c r="AP5" s="164"/>
    </row>
    <row r="6" spans="1:42" ht="5.25" customHeight="1" x14ac:dyDescent="0.25">
      <c r="A6" s="156"/>
      <c r="B6" s="156"/>
      <c r="C6" s="159"/>
      <c r="D6" s="156"/>
      <c r="E6" s="159"/>
      <c r="F6" s="156"/>
      <c r="G6" s="159"/>
      <c r="H6" s="156"/>
      <c r="I6" s="159"/>
      <c r="J6" s="156"/>
      <c r="K6" s="159"/>
      <c r="L6" s="156"/>
      <c r="M6" s="159"/>
      <c r="N6" s="156"/>
      <c r="O6" s="159"/>
      <c r="P6" s="1" t="s">
        <v>25</v>
      </c>
      <c r="Q6" s="1" t="s">
        <v>26</v>
      </c>
      <c r="R6" s="2"/>
      <c r="S6" s="3"/>
      <c r="T6" s="3"/>
      <c r="U6" s="2"/>
      <c r="V6" s="3"/>
      <c r="W6" s="3"/>
      <c r="X6" s="2"/>
      <c r="Y6" s="3"/>
      <c r="Z6" s="3"/>
      <c r="AA6" s="2"/>
      <c r="AB6" s="3"/>
      <c r="AC6" s="3"/>
      <c r="AD6" s="2"/>
      <c r="AE6" s="3"/>
      <c r="AF6" s="3"/>
      <c r="AG6" s="2"/>
      <c r="AH6" s="3"/>
      <c r="AI6" s="3"/>
      <c r="AJ6" s="2"/>
      <c r="AK6" s="3"/>
      <c r="AL6" s="3"/>
      <c r="AM6" s="128"/>
      <c r="AN6" s="173"/>
      <c r="AO6" s="151"/>
      <c r="AP6" s="164"/>
    </row>
    <row r="7" spans="1:42" ht="1.5" customHeight="1" x14ac:dyDescent="0.25">
      <c r="A7" s="156"/>
      <c r="B7" s="156"/>
      <c r="C7" s="159"/>
      <c r="D7" s="156"/>
      <c r="E7" s="159"/>
      <c r="F7" s="156"/>
      <c r="G7" s="159"/>
      <c r="H7" s="156"/>
      <c r="I7" s="159"/>
      <c r="J7" s="156"/>
      <c r="K7" s="159"/>
      <c r="L7" s="156"/>
      <c r="M7" s="159"/>
      <c r="N7" s="156"/>
      <c r="O7" s="159"/>
      <c r="P7" s="5"/>
      <c r="Q7" s="1" t="s">
        <v>27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128"/>
      <c r="AN7" s="173"/>
      <c r="AO7" s="151"/>
      <c r="AP7" s="164"/>
    </row>
    <row r="8" spans="1:42" ht="1.5" customHeight="1" x14ac:dyDescent="0.25">
      <c r="A8" s="156"/>
      <c r="B8" s="156"/>
      <c r="C8" s="159"/>
      <c r="D8" s="156"/>
      <c r="E8" s="159"/>
      <c r="F8" s="156"/>
      <c r="G8" s="159"/>
      <c r="H8" s="156"/>
      <c r="I8" s="159"/>
      <c r="J8" s="156"/>
      <c r="K8" s="159"/>
      <c r="L8" s="156"/>
      <c r="M8" s="159"/>
      <c r="N8" s="156"/>
      <c r="O8" s="159"/>
      <c r="P8" s="5"/>
      <c r="Q8" s="1" t="s">
        <v>28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28"/>
      <c r="AN8" s="173"/>
      <c r="AO8" s="151"/>
      <c r="AP8" s="164"/>
    </row>
    <row r="9" spans="1:42" ht="1.5" customHeight="1" thickBot="1" x14ac:dyDescent="0.3">
      <c r="A9" s="156"/>
      <c r="B9" s="156"/>
      <c r="C9" s="159"/>
      <c r="D9" s="156"/>
      <c r="E9" s="159"/>
      <c r="F9" s="156"/>
      <c r="G9" s="159"/>
      <c r="H9" s="156"/>
      <c r="I9" s="159"/>
      <c r="J9" s="156"/>
      <c r="K9" s="159"/>
      <c r="L9" s="156"/>
      <c r="M9" s="159"/>
      <c r="N9" s="156"/>
      <c r="O9" s="159"/>
      <c r="P9" s="5"/>
      <c r="Q9" s="1" t="s">
        <v>29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128"/>
      <c r="AN9" s="173"/>
      <c r="AO9" s="151"/>
      <c r="AP9" s="164"/>
    </row>
    <row r="10" spans="1:42" ht="6.75" customHeight="1" thickBot="1" x14ac:dyDescent="0.3">
      <c r="A10" s="156"/>
      <c r="B10" s="156"/>
      <c r="C10" s="159"/>
      <c r="D10" s="156"/>
      <c r="E10" s="159"/>
      <c r="F10" s="156"/>
      <c r="G10" s="159"/>
      <c r="H10" s="156"/>
      <c r="I10" s="159"/>
      <c r="J10" s="156"/>
      <c r="K10" s="159"/>
      <c r="L10" s="156"/>
      <c r="M10" s="159"/>
      <c r="N10" s="156"/>
      <c r="O10" s="159"/>
      <c r="P10" s="5"/>
      <c r="Q10" s="6" t="s">
        <v>15</v>
      </c>
      <c r="R10" s="165" t="s">
        <v>30</v>
      </c>
      <c r="S10" s="166"/>
      <c r="T10" s="167"/>
      <c r="U10" s="165" t="s">
        <v>31</v>
      </c>
      <c r="V10" s="166"/>
      <c r="W10" s="167"/>
      <c r="X10" s="165" t="s">
        <v>32</v>
      </c>
      <c r="Y10" s="166"/>
      <c r="Z10" s="167"/>
      <c r="AA10" s="165" t="s">
        <v>33</v>
      </c>
      <c r="AB10" s="166"/>
      <c r="AC10" s="167"/>
      <c r="AD10" s="165" t="s">
        <v>34</v>
      </c>
      <c r="AE10" s="166"/>
      <c r="AF10" s="167"/>
      <c r="AG10" s="165" t="s">
        <v>35</v>
      </c>
      <c r="AH10" s="166"/>
      <c r="AI10" s="167"/>
      <c r="AJ10" s="171" t="s">
        <v>36</v>
      </c>
      <c r="AK10" s="161"/>
      <c r="AL10" s="172"/>
      <c r="AM10" s="128"/>
      <c r="AN10" s="174"/>
      <c r="AO10" s="154"/>
      <c r="AP10" s="7"/>
    </row>
    <row r="11" spans="1:42" ht="9" customHeight="1" x14ac:dyDescent="0.25">
      <c r="A11" s="156"/>
      <c r="B11" s="156"/>
      <c r="C11" s="159"/>
      <c r="D11" s="156"/>
      <c r="E11" s="159"/>
      <c r="F11" s="156"/>
      <c r="G11" s="159"/>
      <c r="H11" s="156"/>
      <c r="I11" s="159"/>
      <c r="J11" s="156"/>
      <c r="K11" s="159"/>
      <c r="L11" s="156"/>
      <c r="M11" s="159"/>
      <c r="N11" s="156"/>
      <c r="O11" s="159"/>
      <c r="P11" s="5"/>
      <c r="Q11" s="6" t="s">
        <v>20</v>
      </c>
      <c r="R11" s="168"/>
      <c r="S11" s="169"/>
      <c r="T11" s="170"/>
      <c r="U11" s="168"/>
      <c r="V11" s="169"/>
      <c r="W11" s="170"/>
      <c r="X11" s="168"/>
      <c r="Y11" s="169"/>
      <c r="Z11" s="170"/>
      <c r="AA11" s="168"/>
      <c r="AB11" s="169"/>
      <c r="AC11" s="170"/>
      <c r="AD11" s="168"/>
      <c r="AE11" s="169"/>
      <c r="AF11" s="170"/>
      <c r="AG11" s="168"/>
      <c r="AH11" s="169"/>
      <c r="AI11" s="170"/>
      <c r="AJ11" s="173"/>
      <c r="AK11" s="150"/>
      <c r="AL11" s="128"/>
      <c r="AM11" s="128"/>
      <c r="AN11" s="8" t="s">
        <v>37</v>
      </c>
      <c r="AO11" s="9" t="s">
        <v>38</v>
      </c>
      <c r="AP11" s="164"/>
    </row>
    <row r="12" spans="1:42" ht="9" customHeight="1" x14ac:dyDescent="0.25">
      <c r="A12" s="156"/>
      <c r="B12" s="156"/>
      <c r="C12" s="159"/>
      <c r="D12" s="156"/>
      <c r="E12" s="159"/>
      <c r="F12" s="156"/>
      <c r="G12" s="159"/>
      <c r="H12" s="156"/>
      <c r="I12" s="159"/>
      <c r="J12" s="156"/>
      <c r="K12" s="159"/>
      <c r="L12" s="156"/>
      <c r="M12" s="159"/>
      <c r="N12" s="156"/>
      <c r="O12" s="159"/>
      <c r="P12" s="5"/>
      <c r="Q12" s="6" t="s">
        <v>39</v>
      </c>
      <c r="R12" s="168"/>
      <c r="S12" s="169"/>
      <c r="T12" s="170"/>
      <c r="U12" s="168"/>
      <c r="V12" s="169"/>
      <c r="W12" s="170"/>
      <c r="X12" s="168"/>
      <c r="Y12" s="169"/>
      <c r="Z12" s="170"/>
      <c r="AA12" s="168"/>
      <c r="AB12" s="169"/>
      <c r="AC12" s="170"/>
      <c r="AD12" s="168"/>
      <c r="AE12" s="169"/>
      <c r="AF12" s="170"/>
      <c r="AG12" s="168"/>
      <c r="AH12" s="169"/>
      <c r="AI12" s="170"/>
      <c r="AJ12" s="173"/>
      <c r="AK12" s="150"/>
      <c r="AL12" s="128"/>
      <c r="AM12" s="128"/>
      <c r="AN12" s="8" t="s">
        <v>40</v>
      </c>
      <c r="AO12" s="9" t="s">
        <v>41</v>
      </c>
      <c r="AP12" s="164"/>
    </row>
    <row r="13" spans="1:42" ht="1.5" customHeight="1" x14ac:dyDescent="0.25">
      <c r="A13" s="156"/>
      <c r="B13" s="156"/>
      <c r="C13" s="159"/>
      <c r="D13" s="156"/>
      <c r="E13" s="159"/>
      <c r="F13" s="156"/>
      <c r="G13" s="159"/>
      <c r="H13" s="156"/>
      <c r="I13" s="159"/>
      <c r="J13" s="156"/>
      <c r="K13" s="159"/>
      <c r="L13" s="156"/>
      <c r="M13" s="159"/>
      <c r="N13" s="156"/>
      <c r="O13" s="159"/>
      <c r="P13" s="5"/>
      <c r="Q13" s="10"/>
      <c r="R13" s="168"/>
      <c r="S13" s="169"/>
      <c r="T13" s="170"/>
      <c r="U13" s="168"/>
      <c r="V13" s="169"/>
      <c r="W13" s="170"/>
      <c r="X13" s="168"/>
      <c r="Y13" s="169"/>
      <c r="Z13" s="170"/>
      <c r="AA13" s="168"/>
      <c r="AB13" s="169"/>
      <c r="AC13" s="170"/>
      <c r="AD13" s="168"/>
      <c r="AE13" s="169"/>
      <c r="AF13" s="170"/>
      <c r="AG13" s="168"/>
      <c r="AH13" s="169"/>
      <c r="AI13" s="170"/>
      <c r="AJ13" s="173"/>
      <c r="AK13" s="150"/>
      <c r="AL13" s="128"/>
      <c r="AM13" s="128"/>
      <c r="AN13" s="8" t="s">
        <v>42</v>
      </c>
      <c r="AO13" s="9" t="s">
        <v>43</v>
      </c>
      <c r="AP13" s="164"/>
    </row>
    <row r="14" spans="1:42" ht="4.1500000000000004" hidden="1" customHeight="1" x14ac:dyDescent="0.3">
      <c r="A14" s="156"/>
      <c r="B14" s="156"/>
      <c r="C14" s="159"/>
      <c r="D14" s="156"/>
      <c r="E14" s="159"/>
      <c r="F14" s="156"/>
      <c r="G14" s="159"/>
      <c r="H14" s="156"/>
      <c r="I14" s="159"/>
      <c r="J14" s="156"/>
      <c r="K14" s="159"/>
      <c r="L14" s="156"/>
      <c r="M14" s="159"/>
      <c r="N14" s="156"/>
      <c r="O14" s="159"/>
      <c r="P14" s="5"/>
      <c r="Q14" s="10"/>
      <c r="R14" s="168"/>
      <c r="S14" s="169"/>
      <c r="T14" s="170"/>
      <c r="U14" s="168"/>
      <c r="V14" s="169"/>
      <c r="W14" s="170"/>
      <c r="X14" s="168"/>
      <c r="Y14" s="169"/>
      <c r="Z14" s="170"/>
      <c r="AA14" s="168"/>
      <c r="AB14" s="169"/>
      <c r="AC14" s="170"/>
      <c r="AD14" s="168"/>
      <c r="AE14" s="169"/>
      <c r="AF14" s="170"/>
      <c r="AG14" s="168"/>
      <c r="AH14" s="169"/>
      <c r="AI14" s="170"/>
      <c r="AJ14" s="173"/>
      <c r="AK14" s="150"/>
      <c r="AL14" s="128"/>
      <c r="AM14" s="128"/>
      <c r="AN14" s="8" t="s">
        <v>44</v>
      </c>
      <c r="AO14" s="9" t="s">
        <v>45</v>
      </c>
      <c r="AP14" s="164"/>
    </row>
    <row r="15" spans="1:42" ht="0.6" customHeight="1" x14ac:dyDescent="0.3">
      <c r="A15" s="156"/>
      <c r="B15" s="156"/>
      <c r="C15" s="159"/>
      <c r="D15" s="156"/>
      <c r="E15" s="159"/>
      <c r="F15" s="156"/>
      <c r="G15" s="159"/>
      <c r="H15" s="156"/>
      <c r="I15" s="159"/>
      <c r="J15" s="156"/>
      <c r="K15" s="159"/>
      <c r="L15" s="156"/>
      <c r="M15" s="159"/>
      <c r="N15" s="156"/>
      <c r="O15" s="159"/>
      <c r="P15" s="5"/>
      <c r="Q15" s="10"/>
      <c r="R15" s="168"/>
      <c r="S15" s="169"/>
      <c r="T15" s="170"/>
      <c r="U15" s="168"/>
      <c r="V15" s="169"/>
      <c r="W15" s="170"/>
      <c r="X15" s="168"/>
      <c r="Y15" s="169"/>
      <c r="Z15" s="170"/>
      <c r="AA15" s="168"/>
      <c r="AB15" s="169"/>
      <c r="AC15" s="170"/>
      <c r="AD15" s="168"/>
      <c r="AE15" s="169"/>
      <c r="AF15" s="170"/>
      <c r="AG15" s="168"/>
      <c r="AH15" s="169"/>
      <c r="AI15" s="170"/>
      <c r="AJ15" s="173"/>
      <c r="AK15" s="150"/>
      <c r="AL15" s="128"/>
      <c r="AM15" s="128"/>
      <c r="AN15" s="8" t="s">
        <v>46</v>
      </c>
      <c r="AO15" s="9" t="s">
        <v>47</v>
      </c>
      <c r="AP15" s="164"/>
    </row>
    <row r="16" spans="1:42" ht="1.1499999999999999" hidden="1" customHeight="1" x14ac:dyDescent="0.3">
      <c r="A16" s="156"/>
      <c r="B16" s="156"/>
      <c r="C16" s="159"/>
      <c r="D16" s="156"/>
      <c r="E16" s="159"/>
      <c r="F16" s="156"/>
      <c r="G16" s="159"/>
      <c r="H16" s="156"/>
      <c r="I16" s="159"/>
      <c r="J16" s="156"/>
      <c r="K16" s="159"/>
      <c r="L16" s="156"/>
      <c r="M16" s="159"/>
      <c r="N16" s="156"/>
      <c r="O16" s="159"/>
      <c r="P16" s="5"/>
      <c r="Q16" s="10"/>
      <c r="R16" s="168"/>
      <c r="S16" s="169"/>
      <c r="T16" s="170"/>
      <c r="U16" s="168"/>
      <c r="V16" s="169"/>
      <c r="W16" s="170"/>
      <c r="X16" s="168"/>
      <c r="Y16" s="169"/>
      <c r="Z16" s="170"/>
      <c r="AA16" s="168"/>
      <c r="AB16" s="169"/>
      <c r="AC16" s="170"/>
      <c r="AD16" s="168"/>
      <c r="AE16" s="169"/>
      <c r="AF16" s="170"/>
      <c r="AG16" s="168"/>
      <c r="AH16" s="169"/>
      <c r="AI16" s="170"/>
      <c r="AJ16" s="173"/>
      <c r="AK16" s="150"/>
      <c r="AL16" s="128"/>
      <c r="AM16" s="128"/>
      <c r="AN16" s="8" t="s">
        <v>48</v>
      </c>
      <c r="AO16" s="9" t="s">
        <v>49</v>
      </c>
      <c r="AP16" s="164"/>
    </row>
    <row r="17" spans="1:42" ht="3" hidden="1" customHeight="1" x14ac:dyDescent="0.3">
      <c r="A17" s="156"/>
      <c r="B17" s="156"/>
      <c r="C17" s="159"/>
      <c r="D17" s="156"/>
      <c r="E17" s="159"/>
      <c r="F17" s="156"/>
      <c r="G17" s="159"/>
      <c r="H17" s="156"/>
      <c r="I17" s="159"/>
      <c r="J17" s="156"/>
      <c r="K17" s="159"/>
      <c r="L17" s="156"/>
      <c r="M17" s="159"/>
      <c r="N17" s="156"/>
      <c r="O17" s="159"/>
      <c r="P17" s="5"/>
      <c r="Q17" s="10"/>
      <c r="R17" s="11"/>
      <c r="S17" s="10"/>
      <c r="T17" s="12"/>
      <c r="U17" s="11"/>
      <c r="V17" s="10"/>
      <c r="W17" s="12"/>
      <c r="X17" s="11"/>
      <c r="Y17" s="10"/>
      <c r="Z17" s="12"/>
      <c r="AA17" s="11"/>
      <c r="AB17" s="10"/>
      <c r="AC17" s="12"/>
      <c r="AD17" s="11"/>
      <c r="AE17" s="10"/>
      <c r="AF17" s="12"/>
      <c r="AG17" s="11"/>
      <c r="AH17" s="10"/>
      <c r="AI17" s="12"/>
      <c r="AJ17" s="11"/>
      <c r="AK17" s="10"/>
      <c r="AL17" s="12"/>
      <c r="AM17" s="128"/>
      <c r="AN17" s="8" t="s">
        <v>50</v>
      </c>
      <c r="AO17" s="13"/>
      <c r="AP17" s="164"/>
    </row>
    <row r="18" spans="1:42" ht="1.5" hidden="1" customHeight="1" thickBot="1" x14ac:dyDescent="0.3">
      <c r="A18" s="156"/>
      <c r="B18" s="156"/>
      <c r="C18" s="159"/>
      <c r="D18" s="156"/>
      <c r="E18" s="159"/>
      <c r="F18" s="156"/>
      <c r="G18" s="159"/>
      <c r="H18" s="156"/>
      <c r="I18" s="159"/>
      <c r="J18" s="156"/>
      <c r="K18" s="159"/>
      <c r="L18" s="156"/>
      <c r="M18" s="159"/>
      <c r="N18" s="156"/>
      <c r="O18" s="159"/>
      <c r="P18" s="5"/>
      <c r="Q18" s="10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L18" s="16"/>
      <c r="AM18" s="128"/>
      <c r="AN18" s="8" t="s">
        <v>51</v>
      </c>
      <c r="AO18" s="13"/>
      <c r="AP18" s="164"/>
    </row>
    <row r="19" spans="1:42" ht="1.5" customHeight="1" thickBot="1" x14ac:dyDescent="0.3">
      <c r="A19" s="156"/>
      <c r="B19" s="156"/>
      <c r="C19" s="159"/>
      <c r="D19" s="156"/>
      <c r="E19" s="159"/>
      <c r="F19" s="156"/>
      <c r="G19" s="159"/>
      <c r="H19" s="156"/>
      <c r="I19" s="159"/>
      <c r="J19" s="156"/>
      <c r="K19" s="159"/>
      <c r="L19" s="156"/>
      <c r="M19" s="159"/>
      <c r="N19" s="156"/>
      <c r="O19" s="159"/>
      <c r="P19" s="5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28"/>
      <c r="AN19" s="8" t="s">
        <v>52</v>
      </c>
      <c r="AO19" s="13"/>
      <c r="AP19" s="164"/>
    </row>
    <row r="20" spans="1:42" ht="0.75" customHeight="1" x14ac:dyDescent="0.25">
      <c r="A20" s="156"/>
      <c r="B20" s="156"/>
      <c r="C20" s="159"/>
      <c r="D20" s="156"/>
      <c r="E20" s="159"/>
      <c r="F20" s="156"/>
      <c r="G20" s="159"/>
      <c r="H20" s="156"/>
      <c r="I20" s="159"/>
      <c r="J20" s="156"/>
      <c r="K20" s="159"/>
      <c r="L20" s="156"/>
      <c r="M20" s="159"/>
      <c r="N20" s="156"/>
      <c r="O20" s="159"/>
      <c r="P20" s="5"/>
      <c r="Q20" s="17"/>
      <c r="R20" s="162" t="s">
        <v>53</v>
      </c>
      <c r="S20" s="8" t="s">
        <v>54</v>
      </c>
      <c r="T20" s="163" t="s">
        <v>55</v>
      </c>
      <c r="U20" s="162" t="s">
        <v>53</v>
      </c>
      <c r="V20" s="8" t="s">
        <v>54</v>
      </c>
      <c r="W20" s="163" t="s">
        <v>55</v>
      </c>
      <c r="X20" s="162" t="s">
        <v>53</v>
      </c>
      <c r="Y20" s="8" t="s">
        <v>54</v>
      </c>
      <c r="Z20" s="163" t="s">
        <v>55</v>
      </c>
      <c r="AA20" s="162" t="s">
        <v>53</v>
      </c>
      <c r="AB20" s="8" t="s">
        <v>54</v>
      </c>
      <c r="AC20" s="163" t="s">
        <v>55</v>
      </c>
      <c r="AD20" s="162" t="s">
        <v>53</v>
      </c>
      <c r="AE20" s="8" t="s">
        <v>54</v>
      </c>
      <c r="AF20" s="163" t="s">
        <v>55</v>
      </c>
      <c r="AG20" s="162" t="s">
        <v>53</v>
      </c>
      <c r="AH20" s="8" t="s">
        <v>54</v>
      </c>
      <c r="AI20" s="163" t="s">
        <v>55</v>
      </c>
      <c r="AJ20" s="162" t="s">
        <v>53</v>
      </c>
      <c r="AK20" s="8" t="s">
        <v>54</v>
      </c>
      <c r="AL20" s="163" t="s">
        <v>55</v>
      </c>
      <c r="AM20" s="128"/>
      <c r="AN20" s="8" t="s">
        <v>56</v>
      </c>
      <c r="AO20" s="13"/>
      <c r="AP20" s="164"/>
    </row>
    <row r="21" spans="1:42" ht="6.75" hidden="1" customHeight="1" x14ac:dyDescent="0.25">
      <c r="A21" s="156"/>
      <c r="B21" s="156"/>
      <c r="C21" s="159"/>
      <c r="D21" s="156"/>
      <c r="E21" s="159"/>
      <c r="F21" s="156"/>
      <c r="G21" s="159"/>
      <c r="H21" s="156"/>
      <c r="I21" s="159"/>
      <c r="J21" s="156"/>
      <c r="K21" s="159"/>
      <c r="L21" s="156"/>
      <c r="M21" s="159"/>
      <c r="N21" s="156"/>
      <c r="O21" s="159"/>
      <c r="P21" s="5"/>
      <c r="Q21" s="17"/>
      <c r="R21" s="156"/>
      <c r="S21" s="8" t="s">
        <v>37</v>
      </c>
      <c r="T21" s="131"/>
      <c r="U21" s="156"/>
      <c r="V21" s="8" t="s">
        <v>37</v>
      </c>
      <c r="W21" s="131"/>
      <c r="X21" s="156"/>
      <c r="Y21" s="8" t="s">
        <v>37</v>
      </c>
      <c r="Z21" s="131"/>
      <c r="AA21" s="156"/>
      <c r="AB21" s="8" t="s">
        <v>37</v>
      </c>
      <c r="AC21" s="131"/>
      <c r="AD21" s="156"/>
      <c r="AE21" s="8" t="s">
        <v>37</v>
      </c>
      <c r="AF21" s="131"/>
      <c r="AG21" s="156"/>
      <c r="AH21" s="8" t="s">
        <v>37</v>
      </c>
      <c r="AI21" s="131"/>
      <c r="AJ21" s="156"/>
      <c r="AK21" s="8" t="s">
        <v>37</v>
      </c>
      <c r="AL21" s="131"/>
      <c r="AM21" s="128"/>
      <c r="AN21" s="18"/>
      <c r="AO21" s="13"/>
      <c r="AP21" s="164"/>
    </row>
    <row r="22" spans="1:42" ht="6.75" hidden="1" customHeight="1" x14ac:dyDescent="0.25">
      <c r="A22" s="156"/>
      <c r="B22" s="156"/>
      <c r="C22" s="159"/>
      <c r="D22" s="156"/>
      <c r="E22" s="159"/>
      <c r="F22" s="156"/>
      <c r="G22" s="159"/>
      <c r="H22" s="156"/>
      <c r="I22" s="159"/>
      <c r="J22" s="156"/>
      <c r="K22" s="159"/>
      <c r="L22" s="156"/>
      <c r="M22" s="159"/>
      <c r="N22" s="156"/>
      <c r="O22" s="159"/>
      <c r="P22" s="5"/>
      <c r="Q22" s="17"/>
      <c r="R22" s="156"/>
      <c r="S22" s="8" t="s">
        <v>57</v>
      </c>
      <c r="T22" s="131"/>
      <c r="U22" s="156"/>
      <c r="V22" s="8" t="s">
        <v>57</v>
      </c>
      <c r="W22" s="131"/>
      <c r="X22" s="156"/>
      <c r="Y22" s="8" t="s">
        <v>57</v>
      </c>
      <c r="Z22" s="131"/>
      <c r="AA22" s="156"/>
      <c r="AB22" s="8" t="s">
        <v>57</v>
      </c>
      <c r="AC22" s="131"/>
      <c r="AD22" s="156"/>
      <c r="AE22" s="8" t="s">
        <v>57</v>
      </c>
      <c r="AF22" s="131"/>
      <c r="AG22" s="156"/>
      <c r="AH22" s="8" t="s">
        <v>57</v>
      </c>
      <c r="AI22" s="131"/>
      <c r="AJ22" s="156"/>
      <c r="AK22" s="8" t="s">
        <v>57</v>
      </c>
      <c r="AL22" s="131"/>
      <c r="AM22" s="128"/>
      <c r="AN22" s="18"/>
      <c r="AO22" s="13"/>
      <c r="AP22" s="164"/>
    </row>
    <row r="23" spans="1:42" ht="4.5" hidden="1" customHeight="1" x14ac:dyDescent="0.25">
      <c r="A23" s="156"/>
      <c r="B23" s="156"/>
      <c r="C23" s="159"/>
      <c r="D23" s="156"/>
      <c r="E23" s="159"/>
      <c r="F23" s="156"/>
      <c r="G23" s="159"/>
      <c r="H23" s="156"/>
      <c r="I23" s="159"/>
      <c r="J23" s="156"/>
      <c r="K23" s="159"/>
      <c r="L23" s="156"/>
      <c r="M23" s="159"/>
      <c r="N23" s="156"/>
      <c r="O23" s="159"/>
      <c r="P23" s="5"/>
      <c r="Q23" s="17"/>
      <c r="R23" s="156"/>
      <c r="S23" s="8" t="s">
        <v>58</v>
      </c>
      <c r="T23" s="131"/>
      <c r="U23" s="156"/>
      <c r="V23" s="8" t="s">
        <v>58</v>
      </c>
      <c r="W23" s="131"/>
      <c r="X23" s="156"/>
      <c r="Y23" s="8" t="s">
        <v>58</v>
      </c>
      <c r="Z23" s="131"/>
      <c r="AA23" s="156"/>
      <c r="AB23" s="8" t="s">
        <v>58</v>
      </c>
      <c r="AC23" s="131"/>
      <c r="AD23" s="156"/>
      <c r="AE23" s="8" t="s">
        <v>58</v>
      </c>
      <c r="AF23" s="131"/>
      <c r="AG23" s="156"/>
      <c r="AH23" s="8" t="s">
        <v>58</v>
      </c>
      <c r="AI23" s="131"/>
      <c r="AJ23" s="156"/>
      <c r="AK23" s="8" t="s">
        <v>58</v>
      </c>
      <c r="AL23" s="131"/>
      <c r="AM23" s="128"/>
      <c r="AN23" s="18"/>
      <c r="AO23" s="13"/>
      <c r="AP23" s="164"/>
    </row>
    <row r="24" spans="1:42" ht="8.25" hidden="1" customHeight="1" x14ac:dyDescent="0.25">
      <c r="A24" s="156"/>
      <c r="B24" s="156"/>
      <c r="C24" s="159"/>
      <c r="D24" s="156"/>
      <c r="E24" s="159"/>
      <c r="F24" s="156"/>
      <c r="G24" s="159"/>
      <c r="H24" s="156"/>
      <c r="I24" s="159"/>
      <c r="J24" s="156"/>
      <c r="K24" s="159"/>
      <c r="L24" s="156"/>
      <c r="M24" s="159"/>
      <c r="N24" s="156"/>
      <c r="O24" s="159"/>
      <c r="P24" s="5"/>
      <c r="Q24" s="17"/>
      <c r="R24" s="156"/>
      <c r="S24" s="8" t="s">
        <v>59</v>
      </c>
      <c r="T24" s="131"/>
      <c r="U24" s="156"/>
      <c r="V24" s="8" t="s">
        <v>59</v>
      </c>
      <c r="W24" s="131"/>
      <c r="X24" s="156"/>
      <c r="Y24" s="8" t="s">
        <v>59</v>
      </c>
      <c r="Z24" s="131"/>
      <c r="AA24" s="156"/>
      <c r="AB24" s="8" t="s">
        <v>59</v>
      </c>
      <c r="AC24" s="131"/>
      <c r="AD24" s="156"/>
      <c r="AE24" s="8" t="s">
        <v>59</v>
      </c>
      <c r="AF24" s="131"/>
      <c r="AG24" s="156"/>
      <c r="AH24" s="8" t="s">
        <v>59</v>
      </c>
      <c r="AI24" s="131"/>
      <c r="AJ24" s="156"/>
      <c r="AK24" s="8" t="s">
        <v>59</v>
      </c>
      <c r="AL24" s="131"/>
      <c r="AM24" s="128"/>
      <c r="AN24" s="18"/>
      <c r="AO24" s="13"/>
      <c r="AP24" s="164"/>
    </row>
    <row r="25" spans="1:42" ht="6.75" hidden="1" customHeight="1" x14ac:dyDescent="0.25">
      <c r="A25" s="156"/>
      <c r="B25" s="156"/>
      <c r="C25" s="159"/>
      <c r="D25" s="156"/>
      <c r="E25" s="159"/>
      <c r="F25" s="156"/>
      <c r="G25" s="159"/>
      <c r="H25" s="156"/>
      <c r="I25" s="159"/>
      <c r="J25" s="156"/>
      <c r="K25" s="159"/>
      <c r="L25" s="156"/>
      <c r="M25" s="159"/>
      <c r="N25" s="156"/>
      <c r="O25" s="159"/>
      <c r="P25" s="5"/>
      <c r="Q25" s="17"/>
      <c r="R25" s="156"/>
      <c r="S25" s="8" t="s">
        <v>60</v>
      </c>
      <c r="T25" s="131"/>
      <c r="U25" s="156"/>
      <c r="V25" s="8" t="s">
        <v>60</v>
      </c>
      <c r="W25" s="131"/>
      <c r="X25" s="156"/>
      <c r="Y25" s="8" t="s">
        <v>60</v>
      </c>
      <c r="Z25" s="131"/>
      <c r="AA25" s="156"/>
      <c r="AB25" s="8" t="s">
        <v>60</v>
      </c>
      <c r="AC25" s="131"/>
      <c r="AD25" s="156"/>
      <c r="AE25" s="8" t="s">
        <v>60</v>
      </c>
      <c r="AF25" s="131"/>
      <c r="AG25" s="156"/>
      <c r="AH25" s="8" t="s">
        <v>60</v>
      </c>
      <c r="AI25" s="131"/>
      <c r="AJ25" s="156"/>
      <c r="AK25" s="8" t="s">
        <v>60</v>
      </c>
      <c r="AL25" s="131"/>
      <c r="AM25" s="128"/>
      <c r="AN25" s="18"/>
      <c r="AO25" s="13"/>
      <c r="AP25" s="164"/>
    </row>
    <row r="26" spans="1:42" ht="6.75" hidden="1" customHeight="1" x14ac:dyDescent="0.25">
      <c r="A26" s="156"/>
      <c r="B26" s="156"/>
      <c r="C26" s="159"/>
      <c r="D26" s="156"/>
      <c r="E26" s="159"/>
      <c r="F26" s="156"/>
      <c r="G26" s="159"/>
      <c r="H26" s="156"/>
      <c r="I26" s="159"/>
      <c r="J26" s="156"/>
      <c r="K26" s="159"/>
      <c r="L26" s="156"/>
      <c r="M26" s="159"/>
      <c r="N26" s="156"/>
      <c r="O26" s="159"/>
      <c r="P26" s="5"/>
      <c r="Q26" s="17"/>
      <c r="R26" s="156"/>
      <c r="S26" s="8" t="s">
        <v>61</v>
      </c>
      <c r="T26" s="131"/>
      <c r="U26" s="156"/>
      <c r="V26" s="8" t="s">
        <v>61</v>
      </c>
      <c r="W26" s="131"/>
      <c r="X26" s="156"/>
      <c r="Y26" s="8" t="s">
        <v>61</v>
      </c>
      <c r="Z26" s="131"/>
      <c r="AA26" s="156"/>
      <c r="AB26" s="8" t="s">
        <v>61</v>
      </c>
      <c r="AC26" s="131"/>
      <c r="AD26" s="156"/>
      <c r="AE26" s="8" t="s">
        <v>61</v>
      </c>
      <c r="AF26" s="131"/>
      <c r="AG26" s="156"/>
      <c r="AH26" s="8" t="s">
        <v>61</v>
      </c>
      <c r="AI26" s="131"/>
      <c r="AJ26" s="156"/>
      <c r="AK26" s="8" t="s">
        <v>61</v>
      </c>
      <c r="AL26" s="131"/>
      <c r="AM26" s="128"/>
      <c r="AN26" s="18"/>
      <c r="AO26" s="13"/>
      <c r="AP26" s="164"/>
    </row>
    <row r="27" spans="1:42" ht="6.75" hidden="1" customHeight="1" x14ac:dyDescent="0.25">
      <c r="A27" s="156"/>
      <c r="B27" s="156"/>
      <c r="C27" s="159"/>
      <c r="D27" s="156"/>
      <c r="E27" s="159"/>
      <c r="F27" s="156"/>
      <c r="G27" s="159"/>
      <c r="H27" s="156"/>
      <c r="I27" s="159"/>
      <c r="J27" s="156"/>
      <c r="K27" s="159"/>
      <c r="L27" s="156"/>
      <c r="M27" s="159"/>
      <c r="N27" s="156"/>
      <c r="O27" s="159"/>
      <c r="P27" s="5"/>
      <c r="Q27" s="17"/>
      <c r="R27" s="156"/>
      <c r="S27" s="8" t="s">
        <v>62</v>
      </c>
      <c r="T27" s="131"/>
      <c r="U27" s="156"/>
      <c r="V27" s="8" t="s">
        <v>62</v>
      </c>
      <c r="W27" s="131"/>
      <c r="X27" s="156"/>
      <c r="Y27" s="8" t="s">
        <v>62</v>
      </c>
      <c r="Z27" s="131"/>
      <c r="AA27" s="156"/>
      <c r="AB27" s="8" t="s">
        <v>62</v>
      </c>
      <c r="AC27" s="131"/>
      <c r="AD27" s="156"/>
      <c r="AE27" s="8" t="s">
        <v>62</v>
      </c>
      <c r="AF27" s="131"/>
      <c r="AG27" s="156"/>
      <c r="AH27" s="8" t="s">
        <v>62</v>
      </c>
      <c r="AI27" s="131"/>
      <c r="AJ27" s="156"/>
      <c r="AK27" s="8" t="s">
        <v>62</v>
      </c>
      <c r="AL27" s="131"/>
      <c r="AM27" s="128"/>
      <c r="AN27" s="18"/>
      <c r="AO27" s="13"/>
      <c r="AP27" s="164"/>
    </row>
    <row r="28" spans="1:42" ht="6" hidden="1" customHeight="1" x14ac:dyDescent="0.3">
      <c r="A28" s="156"/>
      <c r="B28" s="156"/>
      <c r="C28" s="159"/>
      <c r="D28" s="156"/>
      <c r="E28" s="159"/>
      <c r="F28" s="156"/>
      <c r="G28" s="159"/>
      <c r="H28" s="156"/>
      <c r="I28" s="159"/>
      <c r="J28" s="156"/>
      <c r="K28" s="159"/>
      <c r="L28" s="156"/>
      <c r="M28" s="159"/>
      <c r="N28" s="156"/>
      <c r="O28" s="159"/>
      <c r="P28" s="5"/>
      <c r="Q28" s="17"/>
      <c r="R28" s="156"/>
      <c r="S28" s="8" t="s">
        <v>57</v>
      </c>
      <c r="T28" s="131"/>
      <c r="U28" s="156"/>
      <c r="V28" s="8" t="s">
        <v>57</v>
      </c>
      <c r="W28" s="131"/>
      <c r="X28" s="156"/>
      <c r="Y28" s="8" t="s">
        <v>57</v>
      </c>
      <c r="Z28" s="131"/>
      <c r="AA28" s="156"/>
      <c r="AB28" s="8" t="s">
        <v>57</v>
      </c>
      <c r="AC28" s="131"/>
      <c r="AD28" s="156"/>
      <c r="AE28" s="8" t="s">
        <v>57</v>
      </c>
      <c r="AF28" s="131"/>
      <c r="AG28" s="156"/>
      <c r="AH28" s="8" t="s">
        <v>57</v>
      </c>
      <c r="AI28" s="131"/>
      <c r="AJ28" s="156"/>
      <c r="AK28" s="8" t="s">
        <v>57</v>
      </c>
      <c r="AL28" s="131"/>
      <c r="AM28" s="128"/>
      <c r="AN28" s="18"/>
      <c r="AO28" s="13"/>
      <c r="AP28" s="164"/>
    </row>
    <row r="29" spans="1:42" ht="28.9" hidden="1" customHeight="1" thickBot="1" x14ac:dyDescent="0.35">
      <c r="A29" s="157"/>
      <c r="B29" s="157"/>
      <c r="C29" s="159"/>
      <c r="D29" s="157"/>
      <c r="E29" s="159"/>
      <c r="F29" s="157"/>
      <c r="G29" s="159"/>
      <c r="H29" s="157"/>
      <c r="I29" s="159"/>
      <c r="J29" s="157"/>
      <c r="K29" s="159"/>
      <c r="L29" s="157"/>
      <c r="M29" s="159"/>
      <c r="N29" s="157"/>
      <c r="O29" s="159"/>
      <c r="P29" s="19"/>
      <c r="Q29" s="20"/>
      <c r="R29" s="157"/>
      <c r="S29" s="21" t="s">
        <v>63</v>
      </c>
      <c r="T29" s="132"/>
      <c r="U29" s="157"/>
      <c r="V29" s="21" t="s">
        <v>63</v>
      </c>
      <c r="W29" s="132"/>
      <c r="X29" s="157"/>
      <c r="Y29" s="21" t="s">
        <v>63</v>
      </c>
      <c r="Z29" s="132"/>
      <c r="AA29" s="157"/>
      <c r="AB29" s="21" t="s">
        <v>63</v>
      </c>
      <c r="AC29" s="132"/>
      <c r="AD29" s="157"/>
      <c r="AE29" s="21" t="s">
        <v>63</v>
      </c>
      <c r="AF29" s="132"/>
      <c r="AG29" s="157"/>
      <c r="AH29" s="21" t="s">
        <v>63</v>
      </c>
      <c r="AI29" s="132"/>
      <c r="AJ29" s="157"/>
      <c r="AK29" s="21" t="s">
        <v>63</v>
      </c>
      <c r="AL29" s="132"/>
      <c r="AM29" s="129"/>
      <c r="AN29" s="22"/>
      <c r="AO29" s="23"/>
      <c r="AP29" s="164"/>
    </row>
    <row r="30" spans="1:42" ht="9" hidden="1" customHeight="1" x14ac:dyDescent="0.25">
      <c r="A30" s="24">
        <v>1</v>
      </c>
      <c r="B30" s="25">
        <v>2</v>
      </c>
      <c r="C30" s="25">
        <v>3</v>
      </c>
      <c r="D30" s="25">
        <v>2</v>
      </c>
      <c r="E30" s="25">
        <v>3</v>
      </c>
      <c r="F30" s="25">
        <v>2</v>
      </c>
      <c r="G30" s="25">
        <v>3</v>
      </c>
      <c r="H30" s="25">
        <v>2</v>
      </c>
      <c r="I30" s="25">
        <v>3</v>
      </c>
      <c r="J30" s="25">
        <v>4</v>
      </c>
      <c r="K30" s="25">
        <v>5</v>
      </c>
      <c r="L30" s="25">
        <v>6</v>
      </c>
      <c r="M30" s="25">
        <v>7</v>
      </c>
      <c r="N30" s="25">
        <v>8</v>
      </c>
      <c r="O30" s="25">
        <v>9</v>
      </c>
      <c r="P30" s="25">
        <v>14</v>
      </c>
      <c r="Q30" s="25">
        <v>15</v>
      </c>
      <c r="R30" s="25">
        <v>16</v>
      </c>
      <c r="S30" s="25">
        <v>17</v>
      </c>
      <c r="T30" s="25">
        <v>18</v>
      </c>
      <c r="U30" s="25">
        <v>16</v>
      </c>
      <c r="V30" s="25">
        <v>17</v>
      </c>
      <c r="W30" s="25">
        <v>18</v>
      </c>
      <c r="X30" s="25">
        <v>16</v>
      </c>
      <c r="Y30" s="25">
        <v>17</v>
      </c>
      <c r="Z30" s="25">
        <v>18</v>
      </c>
      <c r="AA30" s="25">
        <v>16</v>
      </c>
      <c r="AB30" s="25">
        <v>17</v>
      </c>
      <c r="AC30" s="25">
        <v>18</v>
      </c>
      <c r="AD30" s="25">
        <v>19</v>
      </c>
      <c r="AE30" s="25">
        <v>20</v>
      </c>
      <c r="AF30" s="25">
        <v>21</v>
      </c>
      <c r="AG30" s="25">
        <v>22</v>
      </c>
      <c r="AH30" s="25">
        <v>23</v>
      </c>
      <c r="AI30" s="25">
        <v>24</v>
      </c>
      <c r="AJ30" s="25">
        <v>25</v>
      </c>
      <c r="AK30" s="25">
        <v>26</v>
      </c>
      <c r="AL30" s="25">
        <v>27</v>
      </c>
      <c r="AM30" s="25">
        <v>37</v>
      </c>
      <c r="AN30" s="26">
        <v>38</v>
      </c>
      <c r="AO30" s="25">
        <v>39</v>
      </c>
      <c r="AP30" s="7"/>
    </row>
    <row r="31" spans="1:42" ht="12" hidden="1" customHeight="1" x14ac:dyDescent="0.25">
      <c r="A31" s="27" t="s">
        <v>64</v>
      </c>
      <c r="B31" s="27">
        <f>B32+B33+B34+B35+B36+B37+B38+B39+B40+B41+B42+B43+B44+B45+B46+B47+B49+B50+B51+B52+B53+B54+B55+B56+B57</f>
        <v>456</v>
      </c>
      <c r="C31" s="27">
        <f>C32+C33+C34+C35+C36+C37+C38+C39+C40+C41+C42+C43+C44+C45+C46+C47+C48+C49+C50+C51+C53+C54+C55+C57+C56</f>
        <v>7</v>
      </c>
      <c r="D31" s="27">
        <f>D32+D33+D34+D35+D36+D37+D38+D39+D40+D41+D42+D43+D44+D45+D46+D47+D48+D49+D50+D51+D52+D53+D54+D55+D57+D56</f>
        <v>476</v>
      </c>
      <c r="E31" s="27">
        <f>E32+E33+E34+E35+E36+E37+E38+E39+E40+E41+E42+E43+E44+E45+E46+E47+E48+E49+E50+E51+E52+E53+E54+E55+E57+E56</f>
        <v>99</v>
      </c>
      <c r="F31" s="27">
        <f>F32+F33+F34+F35+F36+F37+F38+F39+F40+F41+F42+F43+F44+F45+F46+F47+F48+F49+F50+F51+F52++F53+F54+F55+F57+F56</f>
        <v>522</v>
      </c>
      <c r="G31" s="27">
        <f>G32+G33+G34+G35+G36+G37+G38+G39+G40+G41+G42+G43+G44+G45+G46+G47+G48+G49+G50+G51+G52++G53+G54+G55+G57+G56</f>
        <v>145</v>
      </c>
      <c r="H31" s="27">
        <f>H32+H33+H34+H35+H36+H37+H38+H39+H40+H41+H42+H43+H44+H45+H46+H47+H48+H49+H50+H51+H52+H53+H54+H55+H57+H56</f>
        <v>520</v>
      </c>
      <c r="I31" s="27">
        <f>I32+I33+I34+I35+I36+I37+I38+I39+I40+I41+I42+I43+I44+I45+I46+I47+I48+I49+I50+I51+I52+I53+I54+I55+I57+I56</f>
        <v>148</v>
      </c>
      <c r="J31" s="27">
        <f t="shared" ref="J31:O31" si="0">J32+J33+J34+J35+J36+J37+J38+J39+J40+J41+J42+J43+J44+J45+J46+J47+J48+J49+J50+J51+J53+J54+J55+J57+J56</f>
        <v>0</v>
      </c>
      <c r="K31" s="27">
        <f t="shared" si="0"/>
        <v>0</v>
      </c>
      <c r="L31" s="27">
        <f t="shared" si="0"/>
        <v>0</v>
      </c>
      <c r="M31" s="27">
        <f t="shared" si="0"/>
        <v>0</v>
      </c>
      <c r="N31" s="27">
        <f t="shared" si="0"/>
        <v>0</v>
      </c>
      <c r="O31" s="27">
        <f t="shared" si="0"/>
        <v>0</v>
      </c>
      <c r="P31" s="28">
        <v>0</v>
      </c>
      <c r="Q31" s="28">
        <v>0</v>
      </c>
      <c r="R31" s="28">
        <f>S31+T31</f>
        <v>504</v>
      </c>
      <c r="S31" s="28">
        <f>S33+S32+S34+S35+S36+S37+S38+S39+S40+S41+S42+S43+S44+S45+S46+S47+S48+S49+S50+S51+S52+S53+S54+S55+S56+S57</f>
        <v>462</v>
      </c>
      <c r="T31" s="28">
        <f>T33+T32+T34+T35+T36+T37+T38+T39+T40+T41+T42+T43+T44+T45+T46+T47+T48+T49+T50+T51+T52+T53+T54+T55+T56+T57</f>
        <v>42</v>
      </c>
      <c r="U31" s="28">
        <f>V31+W31</f>
        <v>433</v>
      </c>
      <c r="V31" s="28">
        <f>V33+V32+V34+V35+V36+V37+V38+V39+V40+V41+V42+V43+V44+V45+V46+V47+V48+V49+V50+V51+V52+V53+V54+V55+V56+V57</f>
        <v>367</v>
      </c>
      <c r="W31" s="28">
        <f>W33+W32+W34+W35+W36+W37+W38+W39+W40+W41+W42+W43+W44+W45+W46+W47+W48+W49+W50+W51+W52+W53+W54+W55+W56+W57</f>
        <v>66</v>
      </c>
      <c r="X31" s="28">
        <f>Y31+Z31</f>
        <v>465</v>
      </c>
      <c r="Y31" s="28">
        <f>Y33+Y32+Y34+Y35+Y36+Y37+Y38+Y39+Y40+Y41+Y42+Y43+Y44+Y45+Y46+Y47+Y48+Y49+Y50+Y51+Y53+Y54+Y55+Y56+Y57</f>
        <v>343</v>
      </c>
      <c r="Z31" s="28">
        <f>Z33+Z32+Z34+Z35+Z36+Z37+Z38+Z39+Z40+Z41+Z42+Z43+Z44+Z45+Z46+Z47+Z48+Z49+Z50+Z51+Z53+Z54+Z55+Z56+Z57</f>
        <v>122</v>
      </c>
      <c r="AA31" s="28">
        <f>AB31+AC31</f>
        <v>428</v>
      </c>
      <c r="AB31" s="28">
        <f>AB33+AB32+AB34+AB35+AB36+AB37+AB38+AB39+AB40+AB41+AB42+AB43+AB44+AB45+AB46+AB47+AB48+AB49+AB50+AB51+AB53+AB54+AB55+AB56+AB57</f>
        <v>329</v>
      </c>
      <c r="AC31" s="28">
        <f>AC33+AC32+AC34+AC35+AC36+AC37+AC38+AC39+AC40+AC41+AC42+AC43+AC44+AC45+AC46+AC47+AC48+AC49+AC50+AC51+AC53+AC54+AC55+AC56+AC57</f>
        <v>99</v>
      </c>
      <c r="AD31" s="28">
        <f>AE31+AF31</f>
        <v>0</v>
      </c>
      <c r="AE31" s="28">
        <f>AE33+AE32+AE34+AE35+AE36+AE37+AE38+AE39+AE40+AE41+AE42+AE43+AE44+AE45+AE46+AE47+AE48+AE49+AE50+AE51+AE53+AE54+AE55+AE56+AE57</f>
        <v>0</v>
      </c>
      <c r="AF31" s="28">
        <f>AF33+AF32+AF34+AF35+AF36+AF37+AF38+AF39+AF40+AF41+AF42+AF43+AF44+AF45+AF46+AF47+AF48+AF49+AF50+AF51+AF53+AF54+AF55+AF56+AF57</f>
        <v>0</v>
      </c>
      <c r="AG31" s="28">
        <f>AH31+AI31</f>
        <v>0</v>
      </c>
      <c r="AH31" s="28">
        <f>AH33+AH32+AH34+AH35+AH36+AH37+AH38+AH39+AH40+AH41+AH42+AH43+AH44+AH45+AH46+AH47+AH48+AH49+AH50+AH51+AH53+AH54+AH55+AH56+AH57</f>
        <v>0</v>
      </c>
      <c r="AI31" s="28">
        <f>AI33+AI32+AI34+AI35+AI36+AI37+AI38+AI39+AI40+AI41+AI42+AI43+AI44+AI45+AI46+AI47+AI48+AI49+AI50+AI51+AI53+AI54+AI55+AI56+AI57</f>
        <v>0</v>
      </c>
      <c r="AJ31" s="28">
        <f>AK31+AL31</f>
        <v>0</v>
      </c>
      <c r="AK31" s="28">
        <f>AK32+AK34+AK35+AK36+AK37+AK38+AK39+AK40+AK41+AK42+AK43+AK44+AK45+AK46+AK47+AK48+AK49+AK50+AK51+AK53+AK54+AK55+AK56+AK57</f>
        <v>0</v>
      </c>
      <c r="AL31" s="28">
        <f>AL32+AL34+AL35+AL36+AL37+AL38+AL39+AL40+AL41+AL42+AL43+AL44+AL45+AL46+AL47+AL48+AL49+AL50+AL51+AL53+AL54+AL55+AL56+AL57</f>
        <v>0</v>
      </c>
      <c r="AM31" s="29">
        <f>SUM(AM32:AM57)</f>
        <v>1830</v>
      </c>
      <c r="AN31" s="28">
        <f>SUM(AN32:AN57)</f>
        <v>1501</v>
      </c>
      <c r="AO31" s="28">
        <f>SUM(AO32:AO57)</f>
        <v>329</v>
      </c>
      <c r="AP31" s="7"/>
    </row>
    <row r="32" spans="1:42" s="39" customFormat="1" ht="12" customHeight="1" x14ac:dyDescent="0.25">
      <c r="A32" s="177" t="s">
        <v>65</v>
      </c>
      <c r="B32" s="175">
        <v>20</v>
      </c>
      <c r="C32" s="181">
        <f>B32-S32</f>
        <v>0</v>
      </c>
      <c r="D32" s="175">
        <v>24</v>
      </c>
      <c r="E32" s="181">
        <f>D32-V32</f>
        <v>6</v>
      </c>
      <c r="F32" s="175">
        <v>25</v>
      </c>
      <c r="G32" s="181">
        <f t="shared" ref="G32:G57" si="1">F32-Y32</f>
        <v>7</v>
      </c>
      <c r="H32" s="175">
        <v>21</v>
      </c>
      <c r="I32" s="181">
        <f t="shared" ref="I32:I57" si="2">H32-AB32</f>
        <v>7</v>
      </c>
      <c r="J32" s="175"/>
      <c r="K32" s="181">
        <f t="shared" ref="K32:K57" si="3">J32-AE32</f>
        <v>0</v>
      </c>
      <c r="L32" s="30"/>
      <c r="M32" s="31"/>
      <c r="N32" s="30"/>
      <c r="O32" s="31">
        <f t="shared" ref="O32:O57" si="4">N32-AK32</f>
        <v>0</v>
      </c>
      <c r="P32" s="32">
        <v>1</v>
      </c>
      <c r="Q32" s="33" t="s">
        <v>66</v>
      </c>
      <c r="R32" s="34">
        <f>S32+T32</f>
        <v>20</v>
      </c>
      <c r="S32" s="35">
        <v>20</v>
      </c>
      <c r="T32" s="36"/>
      <c r="U32" s="34">
        <f>V32+W32</f>
        <v>20</v>
      </c>
      <c r="V32" s="35">
        <v>18</v>
      </c>
      <c r="W32" s="36">
        <v>2</v>
      </c>
      <c r="X32" s="34">
        <f>Y32+Z32</f>
        <v>18</v>
      </c>
      <c r="Y32" s="35">
        <v>18</v>
      </c>
      <c r="Z32" s="36">
        <v>0</v>
      </c>
      <c r="AA32" s="34">
        <f>AB32+AC32</f>
        <v>16</v>
      </c>
      <c r="AB32" s="35">
        <v>14</v>
      </c>
      <c r="AC32" s="36">
        <v>2</v>
      </c>
      <c r="AD32" s="34">
        <f>AE32+AF32</f>
        <v>0</v>
      </c>
      <c r="AE32" s="35">
        <v>0</v>
      </c>
      <c r="AF32" s="36">
        <v>0</v>
      </c>
      <c r="AG32" s="34">
        <f>AH32+AI32</f>
        <v>0</v>
      </c>
      <c r="AH32" s="35">
        <v>0</v>
      </c>
      <c r="AI32" s="36">
        <v>0</v>
      </c>
      <c r="AJ32" s="34">
        <f>AK32+AL32</f>
        <v>0</v>
      </c>
      <c r="AK32" s="35">
        <v>0</v>
      </c>
      <c r="AL32" s="36">
        <v>0</v>
      </c>
      <c r="AM32" s="37">
        <f>AN32+AO32</f>
        <v>74</v>
      </c>
      <c r="AN32" s="35">
        <f>S32+V32+Y32+AB32+AE32+AH32+AK32</f>
        <v>70</v>
      </c>
      <c r="AO32" s="35">
        <f>T32+W32+Z32+AC32+AF32+AI32+AL32</f>
        <v>4</v>
      </c>
      <c r="AP32" s="38"/>
    </row>
    <row r="33" spans="1:42" s="39" customFormat="1" ht="12" customHeight="1" x14ac:dyDescent="0.25">
      <c r="A33" s="177" t="s">
        <v>67</v>
      </c>
      <c r="B33" s="175">
        <v>8</v>
      </c>
      <c r="C33" s="181">
        <v>0</v>
      </c>
      <c r="D33" s="175">
        <v>11</v>
      </c>
      <c r="E33" s="181">
        <f t="shared" ref="E33:E57" si="5">D33-V33</f>
        <v>0</v>
      </c>
      <c r="F33" s="175">
        <v>25</v>
      </c>
      <c r="G33" s="181">
        <f t="shared" si="1"/>
        <v>1</v>
      </c>
      <c r="H33" s="175">
        <v>10</v>
      </c>
      <c r="I33" s="181">
        <f t="shared" si="2"/>
        <v>0</v>
      </c>
      <c r="J33" s="175"/>
      <c r="K33" s="181">
        <f t="shared" si="3"/>
        <v>0</v>
      </c>
      <c r="L33" s="30"/>
      <c r="M33" s="31"/>
      <c r="N33" s="30"/>
      <c r="O33" s="31">
        <f t="shared" si="4"/>
        <v>0</v>
      </c>
      <c r="P33" s="32"/>
      <c r="Q33" s="33"/>
      <c r="R33" s="34">
        <f>S33+T33</f>
        <v>18</v>
      </c>
      <c r="S33" s="35">
        <v>9</v>
      </c>
      <c r="T33" s="36">
        <v>9</v>
      </c>
      <c r="U33" s="34">
        <f>V33+W33</f>
        <v>14</v>
      </c>
      <c r="V33" s="35">
        <v>11</v>
      </c>
      <c r="W33" s="36">
        <v>3</v>
      </c>
      <c r="X33" s="34">
        <f>Y33+Z33</f>
        <v>40</v>
      </c>
      <c r="Y33" s="35">
        <v>24</v>
      </c>
      <c r="Z33" s="36">
        <v>16</v>
      </c>
      <c r="AA33" s="34">
        <f>AB33+AC33</f>
        <v>31</v>
      </c>
      <c r="AB33" s="35">
        <v>10</v>
      </c>
      <c r="AC33" s="36">
        <v>21</v>
      </c>
      <c r="AD33" s="34">
        <f>AE33+AF33</f>
        <v>0</v>
      </c>
      <c r="AE33" s="35">
        <v>0</v>
      </c>
      <c r="AF33" s="36">
        <v>0</v>
      </c>
      <c r="AG33" s="34">
        <f>AH33+AI33</f>
        <v>0</v>
      </c>
      <c r="AH33" s="35">
        <v>0</v>
      </c>
      <c r="AI33" s="36">
        <v>0</v>
      </c>
      <c r="AJ33" s="34">
        <v>0</v>
      </c>
      <c r="AK33" s="35">
        <v>0</v>
      </c>
      <c r="AL33" s="36">
        <v>0</v>
      </c>
      <c r="AM33" s="37">
        <f>AN33+AO33</f>
        <v>103</v>
      </c>
      <c r="AN33" s="35">
        <f t="shared" ref="AN33:AO57" si="6">S33+V33+Y33+AB33+AE33+AH33+AK33</f>
        <v>54</v>
      </c>
      <c r="AO33" s="35">
        <f t="shared" si="6"/>
        <v>49</v>
      </c>
      <c r="AP33" s="38"/>
    </row>
    <row r="34" spans="1:42" s="39" customFormat="1" ht="12" customHeight="1" x14ac:dyDescent="0.25">
      <c r="A34" s="177" t="s">
        <v>68</v>
      </c>
      <c r="B34" s="175">
        <v>4</v>
      </c>
      <c r="C34" s="181">
        <f t="shared" ref="C34:C57" si="7">B34-S34</f>
        <v>0</v>
      </c>
      <c r="D34" s="175">
        <v>8</v>
      </c>
      <c r="E34" s="181">
        <f t="shared" si="5"/>
        <v>1</v>
      </c>
      <c r="F34" s="175">
        <v>19</v>
      </c>
      <c r="G34" s="181">
        <f t="shared" si="1"/>
        <v>4</v>
      </c>
      <c r="H34" s="175">
        <v>9</v>
      </c>
      <c r="I34" s="181">
        <f t="shared" si="2"/>
        <v>1</v>
      </c>
      <c r="J34" s="175"/>
      <c r="K34" s="181">
        <f t="shared" si="3"/>
        <v>0</v>
      </c>
      <c r="L34" s="30"/>
      <c r="M34" s="31"/>
      <c r="N34" s="30"/>
      <c r="O34" s="31">
        <f t="shared" si="4"/>
        <v>0</v>
      </c>
      <c r="P34" s="32">
        <v>1</v>
      </c>
      <c r="Q34" s="33" t="s">
        <v>69</v>
      </c>
      <c r="R34" s="34">
        <f t="shared" ref="R34:R58" si="8">S34+T34</f>
        <v>5</v>
      </c>
      <c r="S34" s="35">
        <v>4</v>
      </c>
      <c r="T34" s="36">
        <v>1</v>
      </c>
      <c r="U34" s="34">
        <f t="shared" ref="U34:U58" si="9">V34+W34</f>
        <v>7</v>
      </c>
      <c r="V34" s="35">
        <v>7</v>
      </c>
      <c r="W34" s="36">
        <v>0</v>
      </c>
      <c r="X34" s="34">
        <f t="shared" ref="X34:X84" si="10">Y34+Z34</f>
        <v>16</v>
      </c>
      <c r="Y34" s="35">
        <v>15</v>
      </c>
      <c r="Z34" s="36">
        <v>1</v>
      </c>
      <c r="AA34" s="34">
        <f t="shared" ref="AA34:AA84" si="11">AB34+AC34</f>
        <v>8</v>
      </c>
      <c r="AB34" s="35">
        <v>8</v>
      </c>
      <c r="AC34" s="36">
        <v>0</v>
      </c>
      <c r="AD34" s="34">
        <f t="shared" ref="AD34:AD84" si="12">AE34+AF34</f>
        <v>0</v>
      </c>
      <c r="AE34" s="35">
        <v>0</v>
      </c>
      <c r="AF34" s="36">
        <v>0</v>
      </c>
      <c r="AG34" s="34">
        <f t="shared" ref="AG34:AG84" si="13">AH34+AI34</f>
        <v>0</v>
      </c>
      <c r="AH34" s="35">
        <v>0</v>
      </c>
      <c r="AI34" s="36">
        <v>0</v>
      </c>
      <c r="AJ34" s="34">
        <f t="shared" ref="AJ34:AJ84" si="14">AK34+AL34</f>
        <v>0</v>
      </c>
      <c r="AK34" s="35">
        <v>0</v>
      </c>
      <c r="AL34" s="36">
        <v>0</v>
      </c>
      <c r="AM34" s="37">
        <f t="shared" ref="AM34:AM57" si="15">AN34+AO34</f>
        <v>36</v>
      </c>
      <c r="AN34" s="35">
        <f t="shared" si="6"/>
        <v>34</v>
      </c>
      <c r="AO34" s="35">
        <f t="shared" si="6"/>
        <v>2</v>
      </c>
      <c r="AP34" s="38"/>
    </row>
    <row r="35" spans="1:42" s="39" customFormat="1" ht="12" customHeight="1" x14ac:dyDescent="0.25">
      <c r="A35" s="177" t="s">
        <v>70</v>
      </c>
      <c r="B35" s="175">
        <v>40</v>
      </c>
      <c r="C35" s="181">
        <f t="shared" si="7"/>
        <v>0</v>
      </c>
      <c r="D35" s="175">
        <v>40</v>
      </c>
      <c r="E35" s="181">
        <f t="shared" si="5"/>
        <v>4</v>
      </c>
      <c r="F35" s="175">
        <v>35</v>
      </c>
      <c r="G35" s="181">
        <v>10</v>
      </c>
      <c r="H35" s="175">
        <v>37</v>
      </c>
      <c r="I35" s="181">
        <v>10</v>
      </c>
      <c r="J35" s="175"/>
      <c r="K35" s="181">
        <f t="shared" si="3"/>
        <v>0</v>
      </c>
      <c r="L35" s="30"/>
      <c r="M35" s="31"/>
      <c r="N35" s="30"/>
      <c r="O35" s="31">
        <f t="shared" si="4"/>
        <v>0</v>
      </c>
      <c r="P35" s="32">
        <v>1</v>
      </c>
      <c r="Q35" s="32" t="s">
        <v>71</v>
      </c>
      <c r="R35" s="34">
        <f t="shared" si="8"/>
        <v>45</v>
      </c>
      <c r="S35" s="35">
        <v>40</v>
      </c>
      <c r="T35" s="36">
        <v>5</v>
      </c>
      <c r="U35" s="34">
        <f t="shared" si="9"/>
        <v>47</v>
      </c>
      <c r="V35" s="35">
        <v>36</v>
      </c>
      <c r="W35" s="36">
        <v>11</v>
      </c>
      <c r="X35" s="34">
        <f t="shared" si="10"/>
        <v>35</v>
      </c>
      <c r="Y35" s="35">
        <v>22</v>
      </c>
      <c r="Z35" s="36">
        <v>13</v>
      </c>
      <c r="AA35" s="34">
        <f t="shared" si="11"/>
        <v>39</v>
      </c>
      <c r="AB35" s="35">
        <v>23</v>
      </c>
      <c r="AC35" s="36">
        <v>16</v>
      </c>
      <c r="AD35" s="34">
        <f t="shared" si="12"/>
        <v>0</v>
      </c>
      <c r="AE35" s="35">
        <v>0</v>
      </c>
      <c r="AF35" s="36">
        <v>0</v>
      </c>
      <c r="AG35" s="34">
        <f t="shared" si="13"/>
        <v>0</v>
      </c>
      <c r="AH35" s="35">
        <v>0</v>
      </c>
      <c r="AI35" s="36">
        <v>0</v>
      </c>
      <c r="AJ35" s="34">
        <f t="shared" si="14"/>
        <v>0</v>
      </c>
      <c r="AK35" s="35">
        <v>0</v>
      </c>
      <c r="AL35" s="36">
        <v>0</v>
      </c>
      <c r="AM35" s="37">
        <f t="shared" si="15"/>
        <v>166</v>
      </c>
      <c r="AN35" s="35">
        <f t="shared" si="6"/>
        <v>121</v>
      </c>
      <c r="AO35" s="35">
        <f t="shared" si="6"/>
        <v>45</v>
      </c>
      <c r="AP35" s="38"/>
    </row>
    <row r="36" spans="1:42" s="39" customFormat="1" ht="12" customHeight="1" x14ac:dyDescent="0.25">
      <c r="A36" s="177" t="s">
        <v>72</v>
      </c>
      <c r="B36" s="175">
        <v>40</v>
      </c>
      <c r="C36" s="181">
        <v>0</v>
      </c>
      <c r="D36" s="175">
        <v>40</v>
      </c>
      <c r="E36" s="181">
        <f t="shared" si="5"/>
        <v>3</v>
      </c>
      <c r="F36" s="175">
        <v>30</v>
      </c>
      <c r="G36" s="181">
        <f t="shared" si="1"/>
        <v>0</v>
      </c>
      <c r="H36" s="175">
        <v>33</v>
      </c>
      <c r="I36" s="181">
        <f t="shared" si="2"/>
        <v>5</v>
      </c>
      <c r="J36" s="175"/>
      <c r="K36" s="181">
        <f t="shared" si="3"/>
        <v>0</v>
      </c>
      <c r="L36" s="30"/>
      <c r="M36" s="31"/>
      <c r="N36" s="30"/>
      <c r="O36" s="31">
        <f t="shared" si="4"/>
        <v>0</v>
      </c>
      <c r="P36" s="32">
        <v>1</v>
      </c>
      <c r="Q36" s="32" t="s">
        <v>73</v>
      </c>
      <c r="R36" s="34">
        <f t="shared" si="8"/>
        <v>44</v>
      </c>
      <c r="S36" s="35">
        <v>41</v>
      </c>
      <c r="T36" s="36">
        <v>3</v>
      </c>
      <c r="U36" s="34">
        <f t="shared" si="9"/>
        <v>46</v>
      </c>
      <c r="V36" s="35">
        <v>37</v>
      </c>
      <c r="W36" s="36">
        <v>9</v>
      </c>
      <c r="X36" s="34">
        <f t="shared" si="10"/>
        <v>58</v>
      </c>
      <c r="Y36" s="35">
        <v>30</v>
      </c>
      <c r="Z36" s="36">
        <v>28</v>
      </c>
      <c r="AA36" s="34">
        <f t="shared" si="11"/>
        <v>40</v>
      </c>
      <c r="AB36" s="35">
        <v>28</v>
      </c>
      <c r="AC36" s="36">
        <v>12</v>
      </c>
      <c r="AD36" s="34">
        <f t="shared" si="12"/>
        <v>0</v>
      </c>
      <c r="AE36" s="35">
        <v>0</v>
      </c>
      <c r="AF36" s="36">
        <v>0</v>
      </c>
      <c r="AG36" s="34">
        <f t="shared" si="13"/>
        <v>0</v>
      </c>
      <c r="AH36" s="35">
        <v>0</v>
      </c>
      <c r="AI36" s="36">
        <v>0</v>
      </c>
      <c r="AJ36" s="34">
        <f t="shared" si="14"/>
        <v>0</v>
      </c>
      <c r="AK36" s="35">
        <v>0</v>
      </c>
      <c r="AL36" s="36">
        <v>0</v>
      </c>
      <c r="AM36" s="37">
        <f t="shared" si="15"/>
        <v>188</v>
      </c>
      <c r="AN36" s="35">
        <f t="shared" si="6"/>
        <v>136</v>
      </c>
      <c r="AO36" s="35">
        <f t="shared" si="6"/>
        <v>52</v>
      </c>
      <c r="AP36" s="38"/>
    </row>
    <row r="37" spans="1:42" s="39" customFormat="1" ht="12" customHeight="1" x14ac:dyDescent="0.25">
      <c r="A37" s="177" t="s">
        <v>74</v>
      </c>
      <c r="B37" s="175">
        <v>20</v>
      </c>
      <c r="C37" s="181">
        <f t="shared" si="7"/>
        <v>0</v>
      </c>
      <c r="D37" s="175">
        <v>20</v>
      </c>
      <c r="E37" s="181">
        <f t="shared" si="5"/>
        <v>4</v>
      </c>
      <c r="F37" s="175">
        <v>30</v>
      </c>
      <c r="G37" s="181">
        <v>10</v>
      </c>
      <c r="H37" s="175">
        <v>23</v>
      </c>
      <c r="I37" s="181">
        <f t="shared" si="2"/>
        <v>6</v>
      </c>
      <c r="J37" s="175"/>
      <c r="K37" s="181">
        <f t="shared" si="3"/>
        <v>0</v>
      </c>
      <c r="L37" s="30"/>
      <c r="M37" s="31"/>
      <c r="N37" s="30"/>
      <c r="O37" s="31">
        <f t="shared" si="4"/>
        <v>0</v>
      </c>
      <c r="P37" s="32">
        <v>1</v>
      </c>
      <c r="Q37" s="32" t="s">
        <v>75</v>
      </c>
      <c r="R37" s="34">
        <f t="shared" si="8"/>
        <v>21</v>
      </c>
      <c r="S37" s="35">
        <v>20</v>
      </c>
      <c r="T37" s="36">
        <v>1</v>
      </c>
      <c r="U37" s="34">
        <f t="shared" si="9"/>
        <v>16</v>
      </c>
      <c r="V37" s="35">
        <v>16</v>
      </c>
      <c r="W37" s="36">
        <v>0</v>
      </c>
      <c r="X37" s="34">
        <f t="shared" si="10"/>
        <v>16</v>
      </c>
      <c r="Y37" s="35">
        <v>16</v>
      </c>
      <c r="Z37" s="36">
        <v>0</v>
      </c>
      <c r="AA37" s="34">
        <f t="shared" si="11"/>
        <v>17</v>
      </c>
      <c r="AB37" s="35">
        <v>17</v>
      </c>
      <c r="AC37" s="36">
        <v>0</v>
      </c>
      <c r="AD37" s="34">
        <f t="shared" si="12"/>
        <v>0</v>
      </c>
      <c r="AE37" s="35">
        <v>0</v>
      </c>
      <c r="AF37" s="36">
        <v>0</v>
      </c>
      <c r="AG37" s="34">
        <f t="shared" si="13"/>
        <v>0</v>
      </c>
      <c r="AH37" s="35">
        <v>0</v>
      </c>
      <c r="AI37" s="36">
        <v>0</v>
      </c>
      <c r="AJ37" s="34">
        <f t="shared" si="14"/>
        <v>0</v>
      </c>
      <c r="AK37" s="35">
        <v>0</v>
      </c>
      <c r="AL37" s="36">
        <v>0</v>
      </c>
      <c r="AM37" s="37">
        <f t="shared" si="15"/>
        <v>70</v>
      </c>
      <c r="AN37" s="35">
        <f t="shared" si="6"/>
        <v>69</v>
      </c>
      <c r="AO37" s="35">
        <f t="shared" si="6"/>
        <v>1</v>
      </c>
      <c r="AP37" s="38"/>
    </row>
    <row r="38" spans="1:42" s="39" customFormat="1" ht="13.9" customHeight="1" x14ac:dyDescent="0.25">
      <c r="A38" s="177" t="s">
        <v>76</v>
      </c>
      <c r="B38" s="175">
        <v>27</v>
      </c>
      <c r="C38" s="181">
        <v>0</v>
      </c>
      <c r="D38" s="175">
        <v>40</v>
      </c>
      <c r="E38" s="181">
        <f t="shared" si="5"/>
        <v>10</v>
      </c>
      <c r="F38" s="175">
        <v>50</v>
      </c>
      <c r="G38" s="181">
        <v>10</v>
      </c>
      <c r="H38" s="175">
        <v>33</v>
      </c>
      <c r="I38" s="181">
        <v>10</v>
      </c>
      <c r="J38" s="175"/>
      <c r="K38" s="181">
        <f t="shared" si="3"/>
        <v>0</v>
      </c>
      <c r="L38" s="30"/>
      <c r="M38" s="31"/>
      <c r="N38" s="30"/>
      <c r="O38" s="31">
        <f t="shared" si="4"/>
        <v>0</v>
      </c>
      <c r="P38" s="32">
        <v>1</v>
      </c>
      <c r="Q38" s="32" t="s">
        <v>77</v>
      </c>
      <c r="R38" s="40">
        <f t="shared" si="8"/>
        <v>28</v>
      </c>
      <c r="S38" s="35">
        <v>28</v>
      </c>
      <c r="T38" s="36">
        <v>0</v>
      </c>
      <c r="U38" s="40">
        <f t="shared" si="9"/>
        <v>35</v>
      </c>
      <c r="V38" s="35">
        <v>30</v>
      </c>
      <c r="W38" s="36">
        <v>5</v>
      </c>
      <c r="X38" s="40">
        <f t="shared" si="10"/>
        <v>33</v>
      </c>
      <c r="Y38" s="35">
        <v>32</v>
      </c>
      <c r="Z38" s="36">
        <v>1</v>
      </c>
      <c r="AA38" s="34">
        <f t="shared" si="11"/>
        <v>19</v>
      </c>
      <c r="AB38" s="35">
        <v>18</v>
      </c>
      <c r="AC38" s="36">
        <v>1</v>
      </c>
      <c r="AD38" s="34">
        <f t="shared" si="12"/>
        <v>0</v>
      </c>
      <c r="AE38" s="35">
        <v>0</v>
      </c>
      <c r="AF38" s="36">
        <v>0</v>
      </c>
      <c r="AG38" s="34">
        <f t="shared" si="13"/>
        <v>0</v>
      </c>
      <c r="AH38" s="35">
        <v>0</v>
      </c>
      <c r="AI38" s="36">
        <v>0</v>
      </c>
      <c r="AJ38" s="34">
        <f t="shared" si="14"/>
        <v>0</v>
      </c>
      <c r="AK38" s="35">
        <v>0</v>
      </c>
      <c r="AL38" s="36">
        <v>0</v>
      </c>
      <c r="AM38" s="37">
        <f t="shared" si="15"/>
        <v>115</v>
      </c>
      <c r="AN38" s="35">
        <f t="shared" si="6"/>
        <v>108</v>
      </c>
      <c r="AO38" s="35">
        <f t="shared" si="6"/>
        <v>7</v>
      </c>
      <c r="AP38" s="38"/>
    </row>
    <row r="39" spans="1:42" s="39" customFormat="1" ht="12" customHeight="1" x14ac:dyDescent="0.25">
      <c r="A39" s="177" t="s">
        <v>78</v>
      </c>
      <c r="B39" s="175">
        <v>16</v>
      </c>
      <c r="C39" s="181">
        <v>0</v>
      </c>
      <c r="D39" s="175">
        <v>12</v>
      </c>
      <c r="E39" s="181">
        <f t="shared" si="5"/>
        <v>6</v>
      </c>
      <c r="F39" s="175">
        <v>17</v>
      </c>
      <c r="G39" s="181">
        <f t="shared" si="1"/>
        <v>3</v>
      </c>
      <c r="H39" s="175">
        <v>17</v>
      </c>
      <c r="I39" s="181">
        <f t="shared" si="2"/>
        <v>7</v>
      </c>
      <c r="J39" s="175"/>
      <c r="K39" s="181">
        <f t="shared" si="3"/>
        <v>0</v>
      </c>
      <c r="L39" s="30"/>
      <c r="M39" s="31"/>
      <c r="N39" s="30"/>
      <c r="O39" s="31">
        <f t="shared" si="4"/>
        <v>0</v>
      </c>
      <c r="P39" s="32">
        <v>1</v>
      </c>
      <c r="Q39" s="32" t="s">
        <v>79</v>
      </c>
      <c r="R39" s="34">
        <f t="shared" si="8"/>
        <v>18</v>
      </c>
      <c r="S39" s="35">
        <v>18</v>
      </c>
      <c r="T39" s="36"/>
      <c r="U39" s="34">
        <f t="shared" si="9"/>
        <v>9</v>
      </c>
      <c r="V39" s="35">
        <v>6</v>
      </c>
      <c r="W39" s="36">
        <v>3</v>
      </c>
      <c r="X39" s="34">
        <f t="shared" si="10"/>
        <v>14</v>
      </c>
      <c r="Y39" s="35">
        <v>14</v>
      </c>
      <c r="Z39" s="36">
        <v>0</v>
      </c>
      <c r="AA39" s="34">
        <f t="shared" si="11"/>
        <v>10</v>
      </c>
      <c r="AB39" s="35">
        <v>10</v>
      </c>
      <c r="AC39" s="36">
        <v>0</v>
      </c>
      <c r="AD39" s="34">
        <f t="shared" si="12"/>
        <v>0</v>
      </c>
      <c r="AE39" s="35">
        <v>0</v>
      </c>
      <c r="AF39" s="36">
        <v>0</v>
      </c>
      <c r="AG39" s="34">
        <f t="shared" si="13"/>
        <v>0</v>
      </c>
      <c r="AH39" s="35">
        <v>0</v>
      </c>
      <c r="AI39" s="36">
        <v>0</v>
      </c>
      <c r="AJ39" s="34">
        <f t="shared" si="14"/>
        <v>0</v>
      </c>
      <c r="AK39" s="35">
        <v>0</v>
      </c>
      <c r="AL39" s="36">
        <v>0</v>
      </c>
      <c r="AM39" s="37">
        <f t="shared" si="15"/>
        <v>51</v>
      </c>
      <c r="AN39" s="35">
        <f t="shared" si="6"/>
        <v>48</v>
      </c>
      <c r="AO39" s="35">
        <f t="shared" si="6"/>
        <v>3</v>
      </c>
      <c r="AP39" s="38"/>
    </row>
    <row r="40" spans="1:42" s="39" customFormat="1" ht="12" customHeight="1" x14ac:dyDescent="0.25">
      <c r="A40" s="175" t="s">
        <v>80</v>
      </c>
      <c r="B40" s="175">
        <v>14</v>
      </c>
      <c r="C40" s="181">
        <v>0</v>
      </c>
      <c r="D40" s="175">
        <v>12</v>
      </c>
      <c r="E40" s="181">
        <f t="shared" si="5"/>
        <v>1</v>
      </c>
      <c r="F40" s="175">
        <v>15</v>
      </c>
      <c r="G40" s="181">
        <f t="shared" si="1"/>
        <v>4</v>
      </c>
      <c r="H40" s="175">
        <v>17</v>
      </c>
      <c r="I40" s="181">
        <f t="shared" si="2"/>
        <v>9</v>
      </c>
      <c r="J40" s="175"/>
      <c r="K40" s="181">
        <f t="shared" si="3"/>
        <v>0</v>
      </c>
      <c r="L40" s="30"/>
      <c r="M40" s="31"/>
      <c r="N40" s="30"/>
      <c r="O40" s="31">
        <f t="shared" si="4"/>
        <v>0</v>
      </c>
      <c r="P40" s="32">
        <v>1</v>
      </c>
      <c r="Q40" s="32" t="s">
        <v>81</v>
      </c>
      <c r="R40" s="34">
        <f t="shared" si="8"/>
        <v>18</v>
      </c>
      <c r="S40" s="35">
        <v>16</v>
      </c>
      <c r="T40" s="36">
        <v>2</v>
      </c>
      <c r="U40" s="34">
        <f t="shared" si="9"/>
        <v>11</v>
      </c>
      <c r="V40" s="35">
        <v>11</v>
      </c>
      <c r="W40" s="36">
        <v>0</v>
      </c>
      <c r="X40" s="34">
        <f t="shared" si="10"/>
        <v>11</v>
      </c>
      <c r="Y40" s="35">
        <v>11</v>
      </c>
      <c r="Z40" s="36">
        <v>0</v>
      </c>
      <c r="AA40" s="34">
        <f t="shared" si="11"/>
        <v>8</v>
      </c>
      <c r="AB40" s="35">
        <v>8</v>
      </c>
      <c r="AC40" s="36">
        <v>0</v>
      </c>
      <c r="AD40" s="34">
        <f t="shared" si="12"/>
        <v>0</v>
      </c>
      <c r="AE40" s="35">
        <v>0</v>
      </c>
      <c r="AF40" s="36">
        <v>0</v>
      </c>
      <c r="AG40" s="34">
        <f t="shared" si="13"/>
        <v>0</v>
      </c>
      <c r="AH40" s="35">
        <v>0</v>
      </c>
      <c r="AI40" s="36">
        <v>0</v>
      </c>
      <c r="AJ40" s="34">
        <f t="shared" si="14"/>
        <v>0</v>
      </c>
      <c r="AK40" s="35">
        <v>0</v>
      </c>
      <c r="AL40" s="36">
        <v>0</v>
      </c>
      <c r="AM40" s="37">
        <f t="shared" si="15"/>
        <v>48</v>
      </c>
      <c r="AN40" s="35">
        <f t="shared" si="6"/>
        <v>46</v>
      </c>
      <c r="AO40" s="35">
        <f t="shared" si="6"/>
        <v>2</v>
      </c>
      <c r="AP40" s="38"/>
    </row>
    <row r="41" spans="1:42" s="39" customFormat="1" ht="12" customHeight="1" x14ac:dyDescent="0.25">
      <c r="A41" s="177" t="s">
        <v>82</v>
      </c>
      <c r="B41" s="175">
        <v>15</v>
      </c>
      <c r="C41" s="181">
        <f t="shared" si="7"/>
        <v>0</v>
      </c>
      <c r="D41" s="175">
        <v>13</v>
      </c>
      <c r="E41" s="181">
        <f t="shared" si="5"/>
        <v>1</v>
      </c>
      <c r="F41" s="175">
        <v>16</v>
      </c>
      <c r="G41" s="181">
        <f t="shared" si="1"/>
        <v>3</v>
      </c>
      <c r="H41" s="175">
        <v>18</v>
      </c>
      <c r="I41" s="181">
        <f t="shared" si="2"/>
        <v>7</v>
      </c>
      <c r="J41" s="175"/>
      <c r="K41" s="181">
        <f t="shared" si="3"/>
        <v>0</v>
      </c>
      <c r="L41" s="30"/>
      <c r="M41" s="31"/>
      <c r="N41" s="30"/>
      <c r="O41" s="31">
        <f t="shared" si="4"/>
        <v>0</v>
      </c>
      <c r="P41" s="32">
        <v>1</v>
      </c>
      <c r="Q41" s="32" t="s">
        <v>83</v>
      </c>
      <c r="R41" s="34">
        <f t="shared" si="8"/>
        <v>17</v>
      </c>
      <c r="S41" s="35">
        <v>15</v>
      </c>
      <c r="T41" s="36">
        <v>2</v>
      </c>
      <c r="U41" s="34">
        <f t="shared" si="9"/>
        <v>14</v>
      </c>
      <c r="V41" s="35">
        <v>12</v>
      </c>
      <c r="W41" s="36">
        <v>2</v>
      </c>
      <c r="X41" s="34">
        <f t="shared" si="10"/>
        <v>14</v>
      </c>
      <c r="Y41" s="35">
        <v>13</v>
      </c>
      <c r="Z41" s="36">
        <v>1</v>
      </c>
      <c r="AA41" s="34">
        <f t="shared" si="11"/>
        <v>11</v>
      </c>
      <c r="AB41" s="35">
        <v>11</v>
      </c>
      <c r="AC41" s="36">
        <v>0</v>
      </c>
      <c r="AD41" s="34">
        <f t="shared" si="12"/>
        <v>0</v>
      </c>
      <c r="AE41" s="35">
        <v>0</v>
      </c>
      <c r="AF41" s="36">
        <v>0</v>
      </c>
      <c r="AG41" s="34">
        <f t="shared" si="13"/>
        <v>0</v>
      </c>
      <c r="AH41" s="35">
        <v>0</v>
      </c>
      <c r="AI41" s="36">
        <v>0</v>
      </c>
      <c r="AJ41" s="34">
        <f t="shared" si="14"/>
        <v>0</v>
      </c>
      <c r="AK41" s="35">
        <v>0</v>
      </c>
      <c r="AL41" s="36">
        <v>0</v>
      </c>
      <c r="AM41" s="37">
        <f t="shared" si="15"/>
        <v>56</v>
      </c>
      <c r="AN41" s="35">
        <f t="shared" si="6"/>
        <v>51</v>
      </c>
      <c r="AO41" s="35">
        <f t="shared" si="6"/>
        <v>5</v>
      </c>
      <c r="AP41" s="38"/>
    </row>
    <row r="42" spans="1:42" s="39" customFormat="1" ht="12" customHeight="1" x14ac:dyDescent="0.25">
      <c r="A42" s="177" t="s">
        <v>84</v>
      </c>
      <c r="B42" s="175">
        <v>25</v>
      </c>
      <c r="C42" s="181">
        <f t="shared" si="7"/>
        <v>2</v>
      </c>
      <c r="D42" s="175">
        <v>23</v>
      </c>
      <c r="E42" s="181">
        <f t="shared" si="5"/>
        <v>2</v>
      </c>
      <c r="F42" s="175">
        <v>26</v>
      </c>
      <c r="G42" s="181">
        <v>10</v>
      </c>
      <c r="H42" s="175">
        <v>23</v>
      </c>
      <c r="I42" s="181">
        <f t="shared" si="2"/>
        <v>9</v>
      </c>
      <c r="J42" s="175"/>
      <c r="K42" s="181">
        <f t="shared" si="3"/>
        <v>0</v>
      </c>
      <c r="L42" s="30"/>
      <c r="M42" s="31"/>
      <c r="N42" s="30"/>
      <c r="O42" s="31">
        <f t="shared" si="4"/>
        <v>0</v>
      </c>
      <c r="P42" s="32">
        <v>1</v>
      </c>
      <c r="Q42" s="32" t="s">
        <v>85</v>
      </c>
      <c r="R42" s="34">
        <f t="shared" si="8"/>
        <v>23</v>
      </c>
      <c r="S42" s="35">
        <v>23</v>
      </c>
      <c r="T42" s="36">
        <v>0</v>
      </c>
      <c r="U42" s="34">
        <f t="shared" si="9"/>
        <v>21</v>
      </c>
      <c r="V42" s="35">
        <v>21</v>
      </c>
      <c r="W42" s="36">
        <v>0</v>
      </c>
      <c r="X42" s="34">
        <f t="shared" si="10"/>
        <v>14</v>
      </c>
      <c r="Y42" s="35">
        <v>13</v>
      </c>
      <c r="Z42" s="36">
        <v>1</v>
      </c>
      <c r="AA42" s="34">
        <f t="shared" si="11"/>
        <v>16</v>
      </c>
      <c r="AB42" s="35">
        <v>14</v>
      </c>
      <c r="AC42" s="36">
        <v>2</v>
      </c>
      <c r="AD42" s="34">
        <f t="shared" si="12"/>
        <v>0</v>
      </c>
      <c r="AE42" s="35">
        <v>0</v>
      </c>
      <c r="AF42" s="36">
        <v>0</v>
      </c>
      <c r="AG42" s="34">
        <f t="shared" si="13"/>
        <v>0</v>
      </c>
      <c r="AH42" s="35">
        <v>0</v>
      </c>
      <c r="AI42" s="36">
        <v>0</v>
      </c>
      <c r="AJ42" s="34">
        <f t="shared" si="14"/>
        <v>0</v>
      </c>
      <c r="AK42" s="35">
        <v>0</v>
      </c>
      <c r="AL42" s="36">
        <v>0</v>
      </c>
      <c r="AM42" s="37">
        <f t="shared" si="15"/>
        <v>74</v>
      </c>
      <c r="AN42" s="35">
        <f t="shared" si="6"/>
        <v>71</v>
      </c>
      <c r="AO42" s="35">
        <f t="shared" si="6"/>
        <v>3</v>
      </c>
      <c r="AP42" s="38"/>
    </row>
    <row r="43" spans="1:42" s="39" customFormat="1" ht="12" customHeight="1" x14ac:dyDescent="0.25">
      <c r="A43" s="177" t="s">
        <v>86</v>
      </c>
      <c r="B43" s="175">
        <v>20</v>
      </c>
      <c r="C43" s="181">
        <f t="shared" si="7"/>
        <v>0</v>
      </c>
      <c r="D43" s="175">
        <v>15</v>
      </c>
      <c r="E43" s="181">
        <f t="shared" si="5"/>
        <v>5</v>
      </c>
      <c r="F43" s="175">
        <v>20</v>
      </c>
      <c r="G43" s="181">
        <v>10</v>
      </c>
      <c r="H43" s="175">
        <v>22</v>
      </c>
      <c r="I43" s="181">
        <f t="shared" si="2"/>
        <v>2</v>
      </c>
      <c r="J43" s="175"/>
      <c r="K43" s="181">
        <f t="shared" si="3"/>
        <v>0</v>
      </c>
      <c r="L43" s="30"/>
      <c r="M43" s="31"/>
      <c r="N43" s="30"/>
      <c r="O43" s="31">
        <f t="shared" si="4"/>
        <v>0</v>
      </c>
      <c r="P43" s="32">
        <v>1</v>
      </c>
      <c r="Q43" s="32" t="s">
        <v>87</v>
      </c>
      <c r="R43" s="34">
        <f t="shared" si="8"/>
        <v>20</v>
      </c>
      <c r="S43" s="35">
        <v>20</v>
      </c>
      <c r="T43" s="36"/>
      <c r="U43" s="34">
        <f t="shared" si="9"/>
        <v>10</v>
      </c>
      <c r="V43" s="35">
        <v>10</v>
      </c>
      <c r="W43" s="36">
        <v>0</v>
      </c>
      <c r="X43" s="34">
        <f t="shared" si="10"/>
        <v>8</v>
      </c>
      <c r="Y43" s="35">
        <v>8</v>
      </c>
      <c r="Z43" s="36">
        <v>0</v>
      </c>
      <c r="AA43" s="34">
        <f t="shared" si="11"/>
        <v>22</v>
      </c>
      <c r="AB43" s="35">
        <v>20</v>
      </c>
      <c r="AC43" s="36">
        <v>2</v>
      </c>
      <c r="AD43" s="34">
        <f t="shared" si="12"/>
        <v>0</v>
      </c>
      <c r="AE43" s="35">
        <v>0</v>
      </c>
      <c r="AF43" s="36">
        <v>0</v>
      </c>
      <c r="AG43" s="34">
        <f t="shared" si="13"/>
        <v>0</v>
      </c>
      <c r="AH43" s="35">
        <v>0</v>
      </c>
      <c r="AI43" s="36">
        <v>0</v>
      </c>
      <c r="AJ43" s="34">
        <f t="shared" si="14"/>
        <v>0</v>
      </c>
      <c r="AK43" s="35">
        <v>0</v>
      </c>
      <c r="AL43" s="36">
        <v>0</v>
      </c>
      <c r="AM43" s="37">
        <f t="shared" si="15"/>
        <v>60</v>
      </c>
      <c r="AN43" s="35">
        <f t="shared" si="6"/>
        <v>58</v>
      </c>
      <c r="AO43" s="35">
        <f t="shared" si="6"/>
        <v>2</v>
      </c>
      <c r="AP43" s="38"/>
    </row>
    <row r="44" spans="1:42" s="39" customFormat="1" ht="13.5" customHeight="1" x14ac:dyDescent="0.25">
      <c r="A44" s="177" t="s">
        <v>88</v>
      </c>
      <c r="B44" s="175">
        <v>23</v>
      </c>
      <c r="C44" s="181">
        <v>0</v>
      </c>
      <c r="D44" s="175">
        <v>25</v>
      </c>
      <c r="E44" s="181">
        <f t="shared" si="5"/>
        <v>4</v>
      </c>
      <c r="F44" s="175">
        <v>20</v>
      </c>
      <c r="G44" s="181">
        <f t="shared" si="1"/>
        <v>5</v>
      </c>
      <c r="H44" s="175">
        <v>23</v>
      </c>
      <c r="I44" s="181">
        <f t="shared" si="2"/>
        <v>8</v>
      </c>
      <c r="J44" s="175"/>
      <c r="K44" s="181">
        <f t="shared" si="3"/>
        <v>0</v>
      </c>
      <c r="L44" s="30"/>
      <c r="M44" s="31"/>
      <c r="N44" s="30"/>
      <c r="O44" s="31">
        <f t="shared" si="4"/>
        <v>0</v>
      </c>
      <c r="P44" s="32">
        <v>1</v>
      </c>
      <c r="Q44" s="32" t="s">
        <v>89</v>
      </c>
      <c r="R44" s="34">
        <f t="shared" si="8"/>
        <v>26</v>
      </c>
      <c r="S44" s="35">
        <v>25</v>
      </c>
      <c r="T44" s="36">
        <v>1</v>
      </c>
      <c r="U44" s="34">
        <f t="shared" si="9"/>
        <v>21</v>
      </c>
      <c r="V44" s="35">
        <v>21</v>
      </c>
      <c r="W44" s="36">
        <v>0</v>
      </c>
      <c r="X44" s="34">
        <f t="shared" si="10"/>
        <v>16</v>
      </c>
      <c r="Y44" s="35">
        <v>15</v>
      </c>
      <c r="Z44" s="36">
        <v>1</v>
      </c>
      <c r="AA44" s="34">
        <f t="shared" si="11"/>
        <v>15</v>
      </c>
      <c r="AB44" s="35">
        <v>15</v>
      </c>
      <c r="AC44" s="36">
        <v>0</v>
      </c>
      <c r="AD44" s="34">
        <f t="shared" si="12"/>
        <v>0</v>
      </c>
      <c r="AE44" s="35">
        <v>0</v>
      </c>
      <c r="AF44" s="36">
        <v>0</v>
      </c>
      <c r="AG44" s="34">
        <f t="shared" si="13"/>
        <v>0</v>
      </c>
      <c r="AH44" s="35">
        <v>0</v>
      </c>
      <c r="AI44" s="36">
        <v>0</v>
      </c>
      <c r="AJ44" s="34">
        <f t="shared" si="14"/>
        <v>0</v>
      </c>
      <c r="AK44" s="35">
        <v>0</v>
      </c>
      <c r="AL44" s="36">
        <v>0</v>
      </c>
      <c r="AM44" s="37">
        <f t="shared" si="15"/>
        <v>78</v>
      </c>
      <c r="AN44" s="35">
        <f t="shared" si="6"/>
        <v>76</v>
      </c>
      <c r="AO44" s="35">
        <f t="shared" si="6"/>
        <v>2</v>
      </c>
      <c r="AP44" s="38"/>
    </row>
    <row r="45" spans="1:42" s="39" customFormat="1" ht="12" customHeight="1" x14ac:dyDescent="0.25">
      <c r="A45" s="177" t="s">
        <v>90</v>
      </c>
      <c r="B45" s="175">
        <v>30</v>
      </c>
      <c r="C45" s="181">
        <f t="shared" si="7"/>
        <v>2</v>
      </c>
      <c r="D45" s="175">
        <v>25</v>
      </c>
      <c r="E45" s="181">
        <f t="shared" si="5"/>
        <v>4</v>
      </c>
      <c r="F45" s="175">
        <v>21</v>
      </c>
      <c r="G45" s="181">
        <f t="shared" si="1"/>
        <v>9</v>
      </c>
      <c r="H45" s="175">
        <v>19</v>
      </c>
      <c r="I45" s="181">
        <f t="shared" si="2"/>
        <v>6</v>
      </c>
      <c r="J45" s="175"/>
      <c r="K45" s="181">
        <f t="shared" si="3"/>
        <v>0</v>
      </c>
      <c r="L45" s="30"/>
      <c r="M45" s="31"/>
      <c r="N45" s="30"/>
      <c r="O45" s="31">
        <f t="shared" si="4"/>
        <v>0</v>
      </c>
      <c r="P45" s="32">
        <v>1</v>
      </c>
      <c r="Q45" s="32" t="s">
        <v>91</v>
      </c>
      <c r="R45" s="34">
        <f t="shared" si="8"/>
        <v>28</v>
      </c>
      <c r="S45" s="35">
        <v>28</v>
      </c>
      <c r="T45" s="36"/>
      <c r="U45" s="34">
        <f t="shared" si="9"/>
        <v>22</v>
      </c>
      <c r="V45" s="35">
        <v>21</v>
      </c>
      <c r="W45" s="36">
        <v>1</v>
      </c>
      <c r="X45" s="34">
        <f t="shared" si="10"/>
        <v>13</v>
      </c>
      <c r="Y45" s="35">
        <v>12</v>
      </c>
      <c r="Z45" s="36">
        <v>1</v>
      </c>
      <c r="AA45" s="34">
        <f t="shared" si="11"/>
        <v>13</v>
      </c>
      <c r="AB45" s="35">
        <v>13</v>
      </c>
      <c r="AC45" s="36">
        <v>0</v>
      </c>
      <c r="AD45" s="34">
        <f t="shared" si="12"/>
        <v>0</v>
      </c>
      <c r="AE45" s="35">
        <v>0</v>
      </c>
      <c r="AF45" s="36">
        <v>0</v>
      </c>
      <c r="AG45" s="34">
        <f t="shared" si="13"/>
        <v>0</v>
      </c>
      <c r="AH45" s="35">
        <v>0</v>
      </c>
      <c r="AI45" s="36">
        <v>0</v>
      </c>
      <c r="AJ45" s="34">
        <f t="shared" si="14"/>
        <v>0</v>
      </c>
      <c r="AK45" s="35">
        <v>0</v>
      </c>
      <c r="AL45" s="36">
        <v>0</v>
      </c>
      <c r="AM45" s="37">
        <f t="shared" si="15"/>
        <v>76</v>
      </c>
      <c r="AN45" s="35">
        <f t="shared" si="6"/>
        <v>74</v>
      </c>
      <c r="AO45" s="35">
        <f t="shared" si="6"/>
        <v>2</v>
      </c>
      <c r="AP45" s="38"/>
    </row>
    <row r="46" spans="1:42" s="39" customFormat="1" ht="12" customHeight="1" x14ac:dyDescent="0.25">
      <c r="A46" s="177" t="s">
        <v>92</v>
      </c>
      <c r="B46" s="175">
        <v>20</v>
      </c>
      <c r="C46" s="181">
        <f t="shared" si="7"/>
        <v>0</v>
      </c>
      <c r="D46" s="175">
        <v>23</v>
      </c>
      <c r="E46" s="181">
        <f t="shared" si="5"/>
        <v>10</v>
      </c>
      <c r="F46" s="175">
        <v>22</v>
      </c>
      <c r="G46" s="181">
        <f t="shared" si="1"/>
        <v>6</v>
      </c>
      <c r="H46" s="175">
        <v>25</v>
      </c>
      <c r="I46" s="181">
        <v>10</v>
      </c>
      <c r="J46" s="175"/>
      <c r="K46" s="181">
        <f t="shared" si="3"/>
        <v>0</v>
      </c>
      <c r="L46" s="30"/>
      <c r="M46" s="31"/>
      <c r="N46" s="30"/>
      <c r="O46" s="31">
        <f t="shared" si="4"/>
        <v>0</v>
      </c>
      <c r="P46" s="32">
        <v>1</v>
      </c>
      <c r="Q46" s="32" t="s">
        <v>93</v>
      </c>
      <c r="R46" s="34">
        <f t="shared" si="8"/>
        <v>20</v>
      </c>
      <c r="S46" s="35">
        <v>20</v>
      </c>
      <c r="T46" s="36"/>
      <c r="U46" s="34">
        <f t="shared" si="9"/>
        <v>13</v>
      </c>
      <c r="V46" s="35">
        <v>13</v>
      </c>
      <c r="W46" s="36">
        <v>0</v>
      </c>
      <c r="X46" s="34">
        <f t="shared" si="10"/>
        <v>16</v>
      </c>
      <c r="Y46" s="35">
        <v>16</v>
      </c>
      <c r="Z46" s="36">
        <v>0</v>
      </c>
      <c r="AA46" s="34">
        <f t="shared" si="11"/>
        <v>13</v>
      </c>
      <c r="AB46" s="35">
        <v>12</v>
      </c>
      <c r="AC46" s="36">
        <v>1</v>
      </c>
      <c r="AD46" s="34">
        <f t="shared" si="12"/>
        <v>0</v>
      </c>
      <c r="AE46" s="35">
        <v>0</v>
      </c>
      <c r="AF46" s="36">
        <v>0</v>
      </c>
      <c r="AG46" s="34">
        <f t="shared" si="13"/>
        <v>0</v>
      </c>
      <c r="AH46" s="35">
        <v>0</v>
      </c>
      <c r="AI46" s="36">
        <v>0</v>
      </c>
      <c r="AJ46" s="34">
        <f t="shared" si="14"/>
        <v>0</v>
      </c>
      <c r="AK46" s="35">
        <v>0</v>
      </c>
      <c r="AL46" s="36">
        <v>0</v>
      </c>
      <c r="AM46" s="37">
        <f t="shared" si="15"/>
        <v>62</v>
      </c>
      <c r="AN46" s="35">
        <f t="shared" si="6"/>
        <v>61</v>
      </c>
      <c r="AO46" s="35">
        <f t="shared" si="6"/>
        <v>1</v>
      </c>
      <c r="AP46" s="38"/>
    </row>
    <row r="47" spans="1:42" s="39" customFormat="1" ht="24.75" customHeight="1" x14ac:dyDescent="0.25">
      <c r="A47" s="175" t="s">
        <v>94</v>
      </c>
      <c r="B47" s="175">
        <v>40</v>
      </c>
      <c r="C47" s="181">
        <f t="shared" si="7"/>
        <v>2</v>
      </c>
      <c r="D47" s="175">
        <v>41</v>
      </c>
      <c r="E47" s="181">
        <f t="shared" si="5"/>
        <v>10</v>
      </c>
      <c r="F47" s="175">
        <v>41</v>
      </c>
      <c r="G47" s="181">
        <v>10</v>
      </c>
      <c r="H47" s="175">
        <v>52</v>
      </c>
      <c r="I47" s="181">
        <v>10</v>
      </c>
      <c r="J47" s="175"/>
      <c r="K47" s="181">
        <f t="shared" si="3"/>
        <v>0</v>
      </c>
      <c r="L47" s="30"/>
      <c r="M47" s="31"/>
      <c r="N47" s="30"/>
      <c r="O47" s="31">
        <f t="shared" si="4"/>
        <v>0</v>
      </c>
      <c r="P47" s="32">
        <v>1</v>
      </c>
      <c r="Q47" s="32" t="s">
        <v>95</v>
      </c>
      <c r="R47" s="34">
        <f t="shared" si="8"/>
        <v>38</v>
      </c>
      <c r="S47" s="35">
        <v>38</v>
      </c>
      <c r="T47" s="36"/>
      <c r="U47" s="34">
        <f t="shared" si="9"/>
        <v>31</v>
      </c>
      <c r="V47" s="35">
        <v>31</v>
      </c>
      <c r="W47" s="36">
        <v>0</v>
      </c>
      <c r="X47" s="34">
        <f t="shared" si="10"/>
        <v>27</v>
      </c>
      <c r="Y47" s="35">
        <v>26</v>
      </c>
      <c r="Z47" s="36">
        <v>1</v>
      </c>
      <c r="AA47" s="34">
        <f t="shared" si="11"/>
        <v>27</v>
      </c>
      <c r="AB47" s="35">
        <v>26</v>
      </c>
      <c r="AC47" s="36">
        <v>1</v>
      </c>
      <c r="AD47" s="34">
        <f t="shared" si="12"/>
        <v>0</v>
      </c>
      <c r="AE47" s="35">
        <v>0</v>
      </c>
      <c r="AF47" s="36">
        <v>0</v>
      </c>
      <c r="AG47" s="34">
        <f t="shared" si="13"/>
        <v>0</v>
      </c>
      <c r="AH47" s="35">
        <v>0</v>
      </c>
      <c r="AI47" s="36">
        <v>0</v>
      </c>
      <c r="AJ47" s="34">
        <f t="shared" si="14"/>
        <v>0</v>
      </c>
      <c r="AK47" s="35">
        <v>0</v>
      </c>
      <c r="AL47" s="36">
        <v>0</v>
      </c>
      <c r="AM47" s="37">
        <f t="shared" si="15"/>
        <v>123</v>
      </c>
      <c r="AN47" s="35">
        <f t="shared" si="6"/>
        <v>121</v>
      </c>
      <c r="AO47" s="35">
        <f t="shared" si="6"/>
        <v>2</v>
      </c>
      <c r="AP47" s="38"/>
    </row>
    <row r="48" spans="1:42" s="39" customFormat="1" ht="12" customHeight="1" x14ac:dyDescent="0.25">
      <c r="A48" s="177" t="s">
        <v>96</v>
      </c>
      <c r="B48" s="175"/>
      <c r="C48" s="181">
        <f t="shared" si="7"/>
        <v>0</v>
      </c>
      <c r="D48" s="175"/>
      <c r="E48" s="181">
        <f t="shared" si="5"/>
        <v>0</v>
      </c>
      <c r="F48" s="175">
        <v>20</v>
      </c>
      <c r="G48" s="181">
        <v>10</v>
      </c>
      <c r="H48" s="175">
        <v>20</v>
      </c>
      <c r="I48" s="181">
        <v>10</v>
      </c>
      <c r="J48" s="175"/>
      <c r="K48" s="181">
        <f t="shared" si="3"/>
        <v>0</v>
      </c>
      <c r="L48" s="30"/>
      <c r="M48" s="31"/>
      <c r="N48" s="30"/>
      <c r="O48" s="31">
        <f t="shared" si="4"/>
        <v>0</v>
      </c>
      <c r="P48" s="32">
        <v>1</v>
      </c>
      <c r="Q48" s="32" t="s">
        <v>97</v>
      </c>
      <c r="R48" s="34">
        <f t="shared" si="8"/>
        <v>0</v>
      </c>
      <c r="S48" s="35"/>
      <c r="T48" s="36"/>
      <c r="U48" s="34">
        <f t="shared" si="9"/>
        <v>0</v>
      </c>
      <c r="V48" s="35">
        <v>0</v>
      </c>
      <c r="W48" s="36">
        <v>0</v>
      </c>
      <c r="X48" s="34">
        <f t="shared" si="10"/>
        <v>6</v>
      </c>
      <c r="Y48" s="35">
        <v>6</v>
      </c>
      <c r="Z48" s="36">
        <v>0</v>
      </c>
      <c r="AA48" s="34">
        <f t="shared" si="11"/>
        <v>9</v>
      </c>
      <c r="AB48" s="35">
        <v>9</v>
      </c>
      <c r="AC48" s="36">
        <v>0</v>
      </c>
      <c r="AD48" s="34">
        <f t="shared" si="12"/>
        <v>0</v>
      </c>
      <c r="AE48" s="35">
        <v>0</v>
      </c>
      <c r="AF48" s="36">
        <v>0</v>
      </c>
      <c r="AG48" s="34">
        <f t="shared" si="13"/>
        <v>0</v>
      </c>
      <c r="AH48" s="35">
        <v>0</v>
      </c>
      <c r="AI48" s="36">
        <v>0</v>
      </c>
      <c r="AJ48" s="34">
        <f t="shared" si="14"/>
        <v>0</v>
      </c>
      <c r="AK48" s="35">
        <v>0</v>
      </c>
      <c r="AL48" s="36">
        <v>0</v>
      </c>
      <c r="AM48" s="37">
        <f t="shared" si="15"/>
        <v>15</v>
      </c>
      <c r="AN48" s="35">
        <f t="shared" si="6"/>
        <v>15</v>
      </c>
      <c r="AO48" s="35">
        <f t="shared" si="6"/>
        <v>0</v>
      </c>
      <c r="AP48" s="38"/>
    </row>
    <row r="49" spans="1:42" s="39" customFormat="1" ht="12" customHeight="1" x14ac:dyDescent="0.25">
      <c r="A49" s="177" t="s">
        <v>98</v>
      </c>
      <c r="B49" s="175">
        <v>25</v>
      </c>
      <c r="C49" s="181">
        <v>0</v>
      </c>
      <c r="D49" s="175">
        <v>30</v>
      </c>
      <c r="E49" s="181">
        <v>10</v>
      </c>
      <c r="F49" s="175">
        <v>20</v>
      </c>
      <c r="G49" s="181">
        <v>10</v>
      </c>
      <c r="H49" s="175">
        <v>20</v>
      </c>
      <c r="I49" s="181">
        <v>10</v>
      </c>
      <c r="J49" s="175"/>
      <c r="K49" s="181">
        <f t="shared" si="3"/>
        <v>0</v>
      </c>
      <c r="L49" s="30"/>
      <c r="M49" s="31"/>
      <c r="N49" s="30"/>
      <c r="O49" s="31">
        <f t="shared" si="4"/>
        <v>0</v>
      </c>
      <c r="P49" s="32">
        <v>1</v>
      </c>
      <c r="Q49" s="32" t="s">
        <v>99</v>
      </c>
      <c r="R49" s="34">
        <f t="shared" si="8"/>
        <v>28</v>
      </c>
      <c r="S49" s="35">
        <v>28</v>
      </c>
      <c r="T49" s="36"/>
      <c r="U49" s="34">
        <f t="shared" si="9"/>
        <v>18</v>
      </c>
      <c r="V49" s="35">
        <v>18</v>
      </c>
      <c r="W49" s="36">
        <v>0</v>
      </c>
      <c r="X49" s="34">
        <f t="shared" si="10"/>
        <v>9</v>
      </c>
      <c r="Y49" s="35">
        <v>9</v>
      </c>
      <c r="Z49" s="36">
        <v>0</v>
      </c>
      <c r="AA49" s="34">
        <f t="shared" si="11"/>
        <v>7</v>
      </c>
      <c r="AB49" s="35">
        <v>7</v>
      </c>
      <c r="AC49" s="36">
        <v>0</v>
      </c>
      <c r="AD49" s="34">
        <f t="shared" si="12"/>
        <v>0</v>
      </c>
      <c r="AE49" s="35">
        <v>0</v>
      </c>
      <c r="AF49" s="36">
        <v>0</v>
      </c>
      <c r="AG49" s="34">
        <f t="shared" si="13"/>
        <v>0</v>
      </c>
      <c r="AH49" s="35">
        <v>0</v>
      </c>
      <c r="AI49" s="36">
        <v>0</v>
      </c>
      <c r="AJ49" s="34">
        <f t="shared" si="14"/>
        <v>0</v>
      </c>
      <c r="AK49" s="35">
        <v>0</v>
      </c>
      <c r="AL49" s="36">
        <v>0</v>
      </c>
      <c r="AM49" s="37">
        <f t="shared" si="15"/>
        <v>62</v>
      </c>
      <c r="AN49" s="35">
        <f t="shared" si="6"/>
        <v>62</v>
      </c>
      <c r="AO49" s="35">
        <f t="shared" si="6"/>
        <v>0</v>
      </c>
      <c r="AP49" s="38"/>
    </row>
    <row r="50" spans="1:42" s="39" customFormat="1" ht="12" customHeight="1" x14ac:dyDescent="0.25">
      <c r="A50" s="177" t="s">
        <v>100</v>
      </c>
      <c r="B50" s="175">
        <v>20</v>
      </c>
      <c r="C50" s="181">
        <f t="shared" si="7"/>
        <v>0</v>
      </c>
      <c r="D50" s="175">
        <v>28</v>
      </c>
      <c r="E50" s="181">
        <v>10</v>
      </c>
      <c r="F50" s="175">
        <v>25</v>
      </c>
      <c r="G50" s="181">
        <v>10</v>
      </c>
      <c r="H50" s="175">
        <v>31</v>
      </c>
      <c r="I50" s="181">
        <v>10</v>
      </c>
      <c r="J50" s="175"/>
      <c r="K50" s="181">
        <f t="shared" si="3"/>
        <v>0</v>
      </c>
      <c r="L50" s="30"/>
      <c r="M50" s="31"/>
      <c r="N50" s="30"/>
      <c r="O50" s="31">
        <f t="shared" si="4"/>
        <v>0</v>
      </c>
      <c r="P50" s="32">
        <v>1</v>
      </c>
      <c r="Q50" s="32" t="s">
        <v>101</v>
      </c>
      <c r="R50" s="34">
        <f t="shared" si="8"/>
        <v>20</v>
      </c>
      <c r="S50" s="35">
        <v>20</v>
      </c>
      <c r="T50" s="36"/>
      <c r="U50" s="34">
        <f t="shared" si="9"/>
        <v>11</v>
      </c>
      <c r="V50" s="35">
        <v>10</v>
      </c>
      <c r="W50" s="36">
        <v>1</v>
      </c>
      <c r="X50" s="34">
        <f t="shared" si="10"/>
        <v>12</v>
      </c>
      <c r="Y50" s="35">
        <v>11</v>
      </c>
      <c r="Z50" s="36">
        <v>1</v>
      </c>
      <c r="AA50" s="34">
        <f t="shared" si="11"/>
        <v>10</v>
      </c>
      <c r="AB50" s="35">
        <v>10</v>
      </c>
      <c r="AC50" s="36">
        <v>0</v>
      </c>
      <c r="AD50" s="34">
        <f t="shared" si="12"/>
        <v>0</v>
      </c>
      <c r="AE50" s="35">
        <v>0</v>
      </c>
      <c r="AF50" s="36">
        <v>0</v>
      </c>
      <c r="AG50" s="34">
        <f t="shared" si="13"/>
        <v>0</v>
      </c>
      <c r="AH50" s="35">
        <v>0</v>
      </c>
      <c r="AI50" s="36">
        <v>0</v>
      </c>
      <c r="AJ50" s="34">
        <f t="shared" si="14"/>
        <v>0</v>
      </c>
      <c r="AK50" s="35">
        <v>0</v>
      </c>
      <c r="AL50" s="36">
        <v>0</v>
      </c>
      <c r="AM50" s="37">
        <f t="shared" si="15"/>
        <v>53</v>
      </c>
      <c r="AN50" s="35">
        <f t="shared" si="6"/>
        <v>51</v>
      </c>
      <c r="AO50" s="35">
        <f t="shared" si="6"/>
        <v>2</v>
      </c>
      <c r="AP50" s="38"/>
    </row>
    <row r="51" spans="1:42" s="39" customFormat="1" ht="12" customHeight="1" x14ac:dyDescent="0.25">
      <c r="A51" s="177" t="s">
        <v>198</v>
      </c>
      <c r="B51" s="175">
        <v>21</v>
      </c>
      <c r="C51" s="181">
        <v>0</v>
      </c>
      <c r="D51" s="175">
        <v>28</v>
      </c>
      <c r="E51" s="181">
        <f t="shared" si="5"/>
        <v>8</v>
      </c>
      <c r="F51" s="175">
        <v>25</v>
      </c>
      <c r="G51" s="181">
        <f t="shared" si="1"/>
        <v>7</v>
      </c>
      <c r="H51" s="175">
        <v>29</v>
      </c>
      <c r="I51" s="181">
        <f t="shared" si="2"/>
        <v>8</v>
      </c>
      <c r="J51" s="175"/>
      <c r="K51" s="181">
        <f t="shared" si="3"/>
        <v>0</v>
      </c>
      <c r="L51" s="30"/>
      <c r="M51" s="31"/>
      <c r="N51" s="30"/>
      <c r="O51" s="31">
        <f t="shared" si="4"/>
        <v>0</v>
      </c>
      <c r="P51" s="32">
        <v>1</v>
      </c>
      <c r="Q51" s="32" t="s">
        <v>102</v>
      </c>
      <c r="R51" s="34">
        <f t="shared" si="8"/>
        <v>23</v>
      </c>
      <c r="S51" s="35">
        <v>23</v>
      </c>
      <c r="T51" s="36"/>
      <c r="U51" s="34">
        <f t="shared" si="9"/>
        <v>21</v>
      </c>
      <c r="V51" s="35">
        <v>20</v>
      </c>
      <c r="W51" s="36">
        <v>1</v>
      </c>
      <c r="X51" s="34">
        <f t="shared" si="10"/>
        <v>19</v>
      </c>
      <c r="Y51" s="35">
        <v>18</v>
      </c>
      <c r="Z51" s="36">
        <v>1</v>
      </c>
      <c r="AA51" s="34">
        <f t="shared" si="11"/>
        <v>21</v>
      </c>
      <c r="AB51" s="35">
        <v>21</v>
      </c>
      <c r="AC51" s="36">
        <v>0</v>
      </c>
      <c r="AD51" s="34">
        <f t="shared" si="12"/>
        <v>0</v>
      </c>
      <c r="AE51" s="35">
        <v>0</v>
      </c>
      <c r="AF51" s="36">
        <v>0</v>
      </c>
      <c r="AG51" s="34">
        <f t="shared" si="13"/>
        <v>0</v>
      </c>
      <c r="AH51" s="35">
        <v>0</v>
      </c>
      <c r="AI51" s="36">
        <v>0</v>
      </c>
      <c r="AJ51" s="34">
        <f t="shared" si="14"/>
        <v>0</v>
      </c>
      <c r="AK51" s="35">
        <v>0</v>
      </c>
      <c r="AL51" s="36">
        <v>0</v>
      </c>
      <c r="AM51" s="37">
        <f t="shared" si="15"/>
        <v>84</v>
      </c>
      <c r="AN51" s="35">
        <f t="shared" si="6"/>
        <v>82</v>
      </c>
      <c r="AO51" s="35">
        <f t="shared" si="6"/>
        <v>2</v>
      </c>
    </row>
    <row r="52" spans="1:42" s="39" customFormat="1" ht="12" customHeight="1" x14ac:dyDescent="0.25">
      <c r="A52" s="177" t="s">
        <v>103</v>
      </c>
      <c r="B52" s="175">
        <v>15</v>
      </c>
      <c r="C52" s="181">
        <f t="shared" si="7"/>
        <v>1</v>
      </c>
      <c r="D52" s="175">
        <v>18</v>
      </c>
      <c r="E52" s="181">
        <f t="shared" si="5"/>
        <v>0</v>
      </c>
      <c r="F52" s="175"/>
      <c r="G52" s="181">
        <f t="shared" si="1"/>
        <v>0</v>
      </c>
      <c r="H52" s="175"/>
      <c r="I52" s="181">
        <f t="shared" si="2"/>
        <v>0</v>
      </c>
      <c r="J52" s="175"/>
      <c r="K52" s="181">
        <f t="shared" si="3"/>
        <v>0</v>
      </c>
      <c r="L52" s="30"/>
      <c r="M52" s="31"/>
      <c r="N52" s="30"/>
      <c r="O52" s="31"/>
      <c r="P52" s="32"/>
      <c r="Q52" s="32"/>
      <c r="R52" s="34">
        <f t="shared" si="8"/>
        <v>14</v>
      </c>
      <c r="S52" s="35">
        <v>14</v>
      </c>
      <c r="T52" s="36"/>
      <c r="U52" s="34">
        <f t="shared" si="9"/>
        <v>18</v>
      </c>
      <c r="V52" s="35">
        <v>18</v>
      </c>
      <c r="W52" s="36">
        <v>0</v>
      </c>
      <c r="X52" s="34"/>
      <c r="Y52" s="35"/>
      <c r="Z52" s="36"/>
      <c r="AA52" s="34"/>
      <c r="AB52" s="35"/>
      <c r="AC52" s="36"/>
      <c r="AD52" s="34"/>
      <c r="AE52" s="35"/>
      <c r="AF52" s="36"/>
      <c r="AG52" s="34"/>
      <c r="AH52" s="35"/>
      <c r="AI52" s="36"/>
      <c r="AJ52" s="34"/>
      <c r="AK52" s="35"/>
      <c r="AL52" s="36"/>
      <c r="AM52" s="37">
        <f t="shared" si="15"/>
        <v>32</v>
      </c>
      <c r="AN52" s="35">
        <f t="shared" si="6"/>
        <v>32</v>
      </c>
      <c r="AO52" s="35">
        <f t="shared" si="6"/>
        <v>0</v>
      </c>
    </row>
    <row r="53" spans="1:42" s="39" customFormat="1" ht="12" customHeight="1" x14ac:dyDescent="0.25">
      <c r="A53" s="177" t="s">
        <v>104</v>
      </c>
      <c r="B53" s="175">
        <v>0</v>
      </c>
      <c r="C53" s="181">
        <f t="shared" si="7"/>
        <v>0</v>
      </c>
      <c r="D53" s="175"/>
      <c r="E53" s="181">
        <f t="shared" si="5"/>
        <v>0</v>
      </c>
      <c r="F53" s="175">
        <v>20</v>
      </c>
      <c r="G53" s="181">
        <f t="shared" si="1"/>
        <v>6</v>
      </c>
      <c r="H53" s="175">
        <v>23</v>
      </c>
      <c r="I53" s="181">
        <f t="shared" si="2"/>
        <v>3</v>
      </c>
      <c r="J53" s="175"/>
      <c r="K53" s="181">
        <f t="shared" si="3"/>
        <v>0</v>
      </c>
      <c r="L53" s="30"/>
      <c r="M53" s="31"/>
      <c r="N53" s="30"/>
      <c r="O53" s="31">
        <f t="shared" si="4"/>
        <v>0</v>
      </c>
      <c r="P53" s="32">
        <v>1</v>
      </c>
      <c r="Q53" s="32" t="s">
        <v>105</v>
      </c>
      <c r="R53" s="34">
        <f t="shared" si="8"/>
        <v>0</v>
      </c>
      <c r="S53" s="35"/>
      <c r="T53" s="36"/>
      <c r="U53" s="34">
        <f t="shared" si="9"/>
        <v>0</v>
      </c>
      <c r="V53" s="35">
        <v>0</v>
      </c>
      <c r="W53" s="36">
        <v>0</v>
      </c>
      <c r="X53" s="34">
        <f t="shared" si="10"/>
        <v>14</v>
      </c>
      <c r="Y53" s="35">
        <v>14</v>
      </c>
      <c r="Z53" s="36">
        <v>0</v>
      </c>
      <c r="AA53" s="34">
        <f t="shared" si="11"/>
        <v>20</v>
      </c>
      <c r="AB53" s="35">
        <v>20</v>
      </c>
      <c r="AC53" s="36">
        <v>0</v>
      </c>
      <c r="AD53" s="34">
        <f t="shared" si="12"/>
        <v>0</v>
      </c>
      <c r="AE53" s="35">
        <v>0</v>
      </c>
      <c r="AF53" s="36">
        <v>0</v>
      </c>
      <c r="AG53" s="34">
        <f t="shared" si="13"/>
        <v>0</v>
      </c>
      <c r="AH53" s="35">
        <v>0</v>
      </c>
      <c r="AI53" s="36">
        <v>0</v>
      </c>
      <c r="AJ53" s="34">
        <f t="shared" si="14"/>
        <v>0</v>
      </c>
      <c r="AK53" s="35">
        <v>0</v>
      </c>
      <c r="AL53" s="36">
        <v>0</v>
      </c>
      <c r="AM53" s="37">
        <f t="shared" si="15"/>
        <v>34</v>
      </c>
      <c r="AN53" s="35">
        <f t="shared" si="6"/>
        <v>34</v>
      </c>
      <c r="AO53" s="35">
        <f t="shared" si="6"/>
        <v>0</v>
      </c>
    </row>
    <row r="54" spans="1:42" s="39" customFormat="1" ht="12" customHeight="1" x14ac:dyDescent="0.25">
      <c r="A54" s="177" t="s">
        <v>106</v>
      </c>
      <c r="B54" s="175">
        <v>7</v>
      </c>
      <c r="C54" s="181">
        <f t="shared" si="7"/>
        <v>1</v>
      </c>
      <c r="D54" s="175">
        <v>0</v>
      </c>
      <c r="E54" s="181">
        <f t="shared" si="5"/>
        <v>0</v>
      </c>
      <c r="F54" s="175">
        <v>0</v>
      </c>
      <c r="G54" s="181">
        <f t="shared" si="1"/>
        <v>0</v>
      </c>
      <c r="H54" s="175">
        <v>6</v>
      </c>
      <c r="I54" s="181">
        <f t="shared" si="2"/>
        <v>0</v>
      </c>
      <c r="J54" s="175"/>
      <c r="K54" s="181">
        <f t="shared" si="3"/>
        <v>0</v>
      </c>
      <c r="L54" s="30"/>
      <c r="M54" s="31"/>
      <c r="N54" s="30"/>
      <c r="O54" s="31">
        <f t="shared" si="4"/>
        <v>0</v>
      </c>
      <c r="P54" s="32">
        <v>1</v>
      </c>
      <c r="Q54" s="32" t="s">
        <v>107</v>
      </c>
      <c r="R54" s="34">
        <f t="shared" si="8"/>
        <v>12</v>
      </c>
      <c r="S54" s="35">
        <v>6</v>
      </c>
      <c r="T54" s="36">
        <v>6</v>
      </c>
      <c r="U54" s="34">
        <f t="shared" si="9"/>
        <v>16</v>
      </c>
      <c r="V54" s="35">
        <v>0</v>
      </c>
      <c r="W54" s="36">
        <v>16</v>
      </c>
      <c r="X54" s="34">
        <f t="shared" si="10"/>
        <v>28</v>
      </c>
      <c r="Y54" s="35">
        <v>0</v>
      </c>
      <c r="Z54" s="36">
        <v>28</v>
      </c>
      <c r="AA54" s="34">
        <f t="shared" si="11"/>
        <v>25</v>
      </c>
      <c r="AB54" s="35">
        <v>6</v>
      </c>
      <c r="AC54" s="36">
        <v>19</v>
      </c>
      <c r="AD54" s="34">
        <f t="shared" si="12"/>
        <v>0</v>
      </c>
      <c r="AE54" s="35">
        <v>0</v>
      </c>
      <c r="AF54" s="36">
        <v>0</v>
      </c>
      <c r="AG54" s="34">
        <f t="shared" si="13"/>
        <v>0</v>
      </c>
      <c r="AH54" s="35">
        <v>0</v>
      </c>
      <c r="AI54" s="36">
        <v>0</v>
      </c>
      <c r="AJ54" s="34">
        <f t="shared" si="14"/>
        <v>0</v>
      </c>
      <c r="AK54" s="35">
        <v>0</v>
      </c>
      <c r="AL54" s="36">
        <v>0</v>
      </c>
      <c r="AM54" s="37">
        <f t="shared" si="15"/>
        <v>81</v>
      </c>
      <c r="AN54" s="35">
        <f t="shared" si="6"/>
        <v>12</v>
      </c>
      <c r="AO54" s="35">
        <f t="shared" si="6"/>
        <v>69</v>
      </c>
    </row>
    <row r="55" spans="1:42" s="39" customFormat="1" ht="12" customHeight="1" x14ac:dyDescent="0.25">
      <c r="A55" s="177" t="s">
        <v>108</v>
      </c>
      <c r="B55" s="175">
        <v>6</v>
      </c>
      <c r="C55" s="181">
        <f t="shared" si="7"/>
        <v>0</v>
      </c>
      <c r="D55" s="175">
        <v>0</v>
      </c>
      <c r="E55" s="181">
        <f t="shared" si="5"/>
        <v>0</v>
      </c>
      <c r="F55" s="175">
        <v>0</v>
      </c>
      <c r="G55" s="181">
        <f t="shared" si="1"/>
        <v>0</v>
      </c>
      <c r="H55" s="175">
        <v>6</v>
      </c>
      <c r="I55" s="181">
        <f t="shared" si="2"/>
        <v>0</v>
      </c>
      <c r="J55" s="175"/>
      <c r="K55" s="181">
        <f t="shared" si="3"/>
        <v>0</v>
      </c>
      <c r="L55" s="30"/>
      <c r="M55" s="31"/>
      <c r="N55" s="30"/>
      <c r="O55" s="31">
        <f t="shared" si="4"/>
        <v>0</v>
      </c>
      <c r="P55" s="32">
        <v>1</v>
      </c>
      <c r="Q55" s="32" t="s">
        <v>109</v>
      </c>
      <c r="R55" s="34">
        <f t="shared" si="8"/>
        <v>18</v>
      </c>
      <c r="S55" s="35">
        <v>6</v>
      </c>
      <c r="T55" s="36">
        <v>12</v>
      </c>
      <c r="U55" s="34">
        <f t="shared" si="9"/>
        <v>12</v>
      </c>
      <c r="V55" s="35">
        <v>0</v>
      </c>
      <c r="W55" s="36">
        <v>12</v>
      </c>
      <c r="X55" s="34">
        <f t="shared" si="10"/>
        <v>28</v>
      </c>
      <c r="Y55" s="35">
        <v>0</v>
      </c>
      <c r="Z55" s="36">
        <v>28</v>
      </c>
      <c r="AA55" s="34">
        <f t="shared" si="11"/>
        <v>28</v>
      </c>
      <c r="AB55" s="35">
        <v>6</v>
      </c>
      <c r="AC55" s="36">
        <v>22</v>
      </c>
      <c r="AD55" s="34">
        <f t="shared" si="12"/>
        <v>0</v>
      </c>
      <c r="AE55" s="35">
        <v>0</v>
      </c>
      <c r="AF55" s="36">
        <v>0</v>
      </c>
      <c r="AG55" s="34">
        <f t="shared" si="13"/>
        <v>0</v>
      </c>
      <c r="AH55" s="35">
        <v>0</v>
      </c>
      <c r="AI55" s="36">
        <v>0</v>
      </c>
      <c r="AJ55" s="34">
        <f t="shared" si="14"/>
        <v>0</v>
      </c>
      <c r="AK55" s="35">
        <v>0</v>
      </c>
      <c r="AL55" s="36">
        <v>0</v>
      </c>
      <c r="AM55" s="37">
        <f t="shared" si="15"/>
        <v>86</v>
      </c>
      <c r="AN55" s="35">
        <f t="shared" si="6"/>
        <v>12</v>
      </c>
      <c r="AO55" s="35">
        <f t="shared" si="6"/>
        <v>74</v>
      </c>
    </row>
    <row r="56" spans="1:42" s="39" customFormat="1" ht="11.45" customHeight="1" x14ac:dyDescent="0.25">
      <c r="A56" s="177" t="s">
        <v>110</v>
      </c>
      <c r="B56" s="175">
        <v>0</v>
      </c>
      <c r="C56" s="181">
        <f t="shared" si="7"/>
        <v>0</v>
      </c>
      <c r="D56" s="175">
        <v>0</v>
      </c>
      <c r="E56" s="181">
        <f t="shared" si="5"/>
        <v>0</v>
      </c>
      <c r="F56" s="175">
        <v>0</v>
      </c>
      <c r="G56" s="181">
        <f t="shared" si="1"/>
        <v>0</v>
      </c>
      <c r="H56" s="175">
        <v>3</v>
      </c>
      <c r="I56" s="181">
        <f t="shared" si="2"/>
        <v>0</v>
      </c>
      <c r="J56" s="175"/>
      <c r="K56" s="181">
        <f t="shared" si="3"/>
        <v>0</v>
      </c>
      <c r="L56" s="30"/>
      <c r="M56" s="31"/>
      <c r="N56" s="30"/>
      <c r="O56" s="31">
        <f t="shared" si="4"/>
        <v>0</v>
      </c>
      <c r="P56" s="32"/>
      <c r="Q56" s="32" t="s">
        <v>111</v>
      </c>
      <c r="R56" s="34">
        <f t="shared" si="8"/>
        <v>0</v>
      </c>
      <c r="S56" s="35"/>
      <c r="T56" s="36"/>
      <c r="U56" s="34">
        <f t="shared" si="9"/>
        <v>0</v>
      </c>
      <c r="V56" s="35">
        <v>0</v>
      </c>
      <c r="W56" s="36">
        <v>0</v>
      </c>
      <c r="X56" s="34">
        <f t="shared" si="10"/>
        <v>0</v>
      </c>
      <c r="Y56" s="35">
        <v>0</v>
      </c>
      <c r="Z56" s="36">
        <v>0</v>
      </c>
      <c r="AA56" s="34">
        <f t="shared" si="11"/>
        <v>3</v>
      </c>
      <c r="AB56" s="35">
        <v>3</v>
      </c>
      <c r="AC56" s="36">
        <v>0</v>
      </c>
      <c r="AD56" s="34">
        <f t="shared" si="12"/>
        <v>0</v>
      </c>
      <c r="AE56" s="35">
        <v>0</v>
      </c>
      <c r="AF56" s="36">
        <v>0</v>
      </c>
      <c r="AG56" s="34">
        <f t="shared" si="13"/>
        <v>0</v>
      </c>
      <c r="AH56" s="35">
        <v>0</v>
      </c>
      <c r="AI56" s="36">
        <v>0</v>
      </c>
      <c r="AJ56" s="34">
        <f t="shared" si="14"/>
        <v>0</v>
      </c>
      <c r="AK56" s="35">
        <v>0</v>
      </c>
      <c r="AL56" s="36">
        <v>0</v>
      </c>
      <c r="AM56" s="37">
        <f t="shared" si="15"/>
        <v>3</v>
      </c>
      <c r="AN56" s="35">
        <f t="shared" si="6"/>
        <v>3</v>
      </c>
      <c r="AO56" s="35">
        <f t="shared" si="6"/>
        <v>0</v>
      </c>
    </row>
    <row r="57" spans="1:42" ht="12" customHeight="1" x14ac:dyDescent="0.25">
      <c r="A57" s="177" t="s">
        <v>112</v>
      </c>
      <c r="B57" s="175">
        <v>0</v>
      </c>
      <c r="C57" s="181">
        <f t="shared" si="7"/>
        <v>0</v>
      </c>
      <c r="D57" s="175">
        <v>0</v>
      </c>
      <c r="E57" s="181">
        <f t="shared" si="5"/>
        <v>0</v>
      </c>
      <c r="F57" s="175">
        <v>0</v>
      </c>
      <c r="G57" s="181">
        <f t="shared" si="1"/>
        <v>0</v>
      </c>
      <c r="H57" s="175"/>
      <c r="I57" s="181">
        <f t="shared" si="2"/>
        <v>0</v>
      </c>
      <c r="J57" s="175"/>
      <c r="K57" s="181">
        <f t="shared" si="3"/>
        <v>0</v>
      </c>
      <c r="L57" s="42"/>
      <c r="M57" s="43"/>
      <c r="N57" s="42"/>
      <c r="O57" s="43">
        <f t="shared" si="4"/>
        <v>0</v>
      </c>
      <c r="P57" s="44">
        <v>1</v>
      </c>
      <c r="Q57" s="44" t="s">
        <v>113</v>
      </c>
      <c r="R57" s="45">
        <f t="shared" si="8"/>
        <v>0</v>
      </c>
      <c r="S57" s="46"/>
      <c r="T57" s="47"/>
      <c r="U57" s="45">
        <f t="shared" si="9"/>
        <v>0</v>
      </c>
      <c r="V57" s="46">
        <v>0</v>
      </c>
      <c r="W57" s="47">
        <v>0</v>
      </c>
      <c r="X57" s="45">
        <f t="shared" si="10"/>
        <v>0</v>
      </c>
      <c r="Y57" s="46">
        <v>0</v>
      </c>
      <c r="Z57" s="47">
        <v>0</v>
      </c>
      <c r="AA57" s="45">
        <f t="shared" si="11"/>
        <v>0</v>
      </c>
      <c r="AB57" s="46">
        <v>0</v>
      </c>
      <c r="AC57" s="47">
        <v>0</v>
      </c>
      <c r="AD57" s="45">
        <f t="shared" si="12"/>
        <v>0</v>
      </c>
      <c r="AE57" s="46">
        <v>0</v>
      </c>
      <c r="AF57" s="47">
        <v>0</v>
      </c>
      <c r="AG57" s="45">
        <f t="shared" si="13"/>
        <v>0</v>
      </c>
      <c r="AH57" s="46">
        <v>0</v>
      </c>
      <c r="AI57" s="47">
        <v>0</v>
      </c>
      <c r="AJ57" s="45">
        <f t="shared" si="14"/>
        <v>0</v>
      </c>
      <c r="AK57" s="46">
        <v>0</v>
      </c>
      <c r="AL57" s="47">
        <v>0</v>
      </c>
      <c r="AM57" s="48">
        <f t="shared" si="15"/>
        <v>0</v>
      </c>
      <c r="AN57" s="35">
        <f t="shared" si="6"/>
        <v>0</v>
      </c>
      <c r="AO57" s="35">
        <f t="shared" si="6"/>
        <v>0</v>
      </c>
    </row>
    <row r="58" spans="1:42" ht="0.75" hidden="1" customHeight="1" x14ac:dyDescent="0.25">
      <c r="A58" s="176" t="s">
        <v>114</v>
      </c>
      <c r="B58" s="180">
        <f>B59+B61+B62+B63</f>
        <v>53</v>
      </c>
      <c r="C58" s="180">
        <f>C59+C61+C62+C63</f>
        <v>0</v>
      </c>
      <c r="D58" s="180">
        <f>D59+D61+D62+D63</f>
        <v>46</v>
      </c>
      <c r="E58" s="180">
        <f>E59+E61+E62+E63</f>
        <v>7</v>
      </c>
      <c r="F58" s="180">
        <f>F59+F61+F62+F63</f>
        <v>30</v>
      </c>
      <c r="G58" s="180">
        <f t="shared" ref="G58:O58" si="16">G59+G61+G62+G63</f>
        <v>0</v>
      </c>
      <c r="H58" s="180">
        <f t="shared" si="16"/>
        <v>41</v>
      </c>
      <c r="I58" s="180">
        <f t="shared" si="16"/>
        <v>6</v>
      </c>
      <c r="J58" s="180">
        <f t="shared" si="16"/>
        <v>20</v>
      </c>
      <c r="K58" s="180">
        <f t="shared" si="16"/>
        <v>3</v>
      </c>
      <c r="L58" s="49">
        <f t="shared" si="16"/>
        <v>0</v>
      </c>
      <c r="M58" s="49">
        <f t="shared" si="16"/>
        <v>0</v>
      </c>
      <c r="N58" s="49">
        <f t="shared" si="16"/>
        <v>0</v>
      </c>
      <c r="O58" s="49">
        <f t="shared" si="16"/>
        <v>0</v>
      </c>
      <c r="P58" s="50">
        <v>0</v>
      </c>
      <c r="Q58" s="50">
        <v>0</v>
      </c>
      <c r="R58" s="50">
        <f t="shared" si="8"/>
        <v>80</v>
      </c>
      <c r="S58" s="50">
        <f>S59+S60+S61</f>
        <v>56</v>
      </c>
      <c r="T58" s="50">
        <f t="shared" ref="T58" si="17">T59+T60+T61</f>
        <v>24</v>
      </c>
      <c r="U58" s="50">
        <f t="shared" si="9"/>
        <v>106</v>
      </c>
      <c r="V58" s="50">
        <f>V59+V60+V61</f>
        <v>39</v>
      </c>
      <c r="W58" s="50">
        <f t="shared" ref="W58:AL58" si="18">W59+W60+W61</f>
        <v>67</v>
      </c>
      <c r="X58" s="50">
        <f t="shared" si="18"/>
        <v>67</v>
      </c>
      <c r="Y58" s="50">
        <f t="shared" si="18"/>
        <v>30</v>
      </c>
      <c r="Z58" s="50">
        <f t="shared" si="18"/>
        <v>37</v>
      </c>
      <c r="AA58" s="50">
        <f t="shared" si="18"/>
        <v>74</v>
      </c>
      <c r="AB58" s="50">
        <f t="shared" si="18"/>
        <v>35</v>
      </c>
      <c r="AC58" s="50">
        <f t="shared" si="18"/>
        <v>39</v>
      </c>
      <c r="AD58" s="50">
        <f t="shared" si="18"/>
        <v>55</v>
      </c>
      <c r="AE58" s="50">
        <f t="shared" si="18"/>
        <v>17</v>
      </c>
      <c r="AF58" s="50">
        <f t="shared" si="18"/>
        <v>38</v>
      </c>
      <c r="AG58" s="50">
        <f t="shared" si="18"/>
        <v>0</v>
      </c>
      <c r="AH58" s="50">
        <f t="shared" si="18"/>
        <v>0</v>
      </c>
      <c r="AI58" s="50">
        <f t="shared" si="18"/>
        <v>0</v>
      </c>
      <c r="AJ58" s="50">
        <f t="shared" si="18"/>
        <v>0</v>
      </c>
      <c r="AK58" s="50">
        <f t="shared" si="18"/>
        <v>0</v>
      </c>
      <c r="AL58" s="50">
        <f t="shared" si="18"/>
        <v>0</v>
      </c>
      <c r="AM58" s="51">
        <f>SUM(AM59:AM63)</f>
        <v>382</v>
      </c>
      <c r="AN58" s="51">
        <f>SUM(AN59:AN63)</f>
        <v>177</v>
      </c>
      <c r="AO58" s="51">
        <f>SUM(AO59:AO63)</f>
        <v>205</v>
      </c>
    </row>
    <row r="59" spans="1:42" s="54" customFormat="1" ht="12" customHeight="1" x14ac:dyDescent="0.25">
      <c r="A59" s="182" t="s">
        <v>115</v>
      </c>
      <c r="B59" s="175">
        <v>32</v>
      </c>
      <c r="C59" s="181">
        <v>0</v>
      </c>
      <c r="D59" s="175">
        <v>30</v>
      </c>
      <c r="E59" s="181">
        <f>D59-V59</f>
        <v>6</v>
      </c>
      <c r="F59" s="175">
        <v>30</v>
      </c>
      <c r="G59" s="181">
        <f>F59-Y59</f>
        <v>0</v>
      </c>
      <c r="H59" s="175">
        <v>25</v>
      </c>
      <c r="I59" s="181">
        <f>H59-AB59</f>
        <v>4</v>
      </c>
      <c r="J59" s="175">
        <v>20</v>
      </c>
      <c r="K59" s="181">
        <f>J59-AE59</f>
        <v>3</v>
      </c>
      <c r="L59" s="30"/>
      <c r="M59" s="31">
        <f>L59-AH59</f>
        <v>0</v>
      </c>
      <c r="N59" s="30"/>
      <c r="O59" s="31">
        <f>N59-AK59</f>
        <v>0</v>
      </c>
      <c r="P59" s="52"/>
      <c r="Q59" s="52"/>
      <c r="R59" s="34">
        <f>S59+T59</f>
        <v>36</v>
      </c>
      <c r="S59" s="35">
        <v>35</v>
      </c>
      <c r="T59" s="36">
        <v>1</v>
      </c>
      <c r="U59" s="34">
        <f>V59+W59</f>
        <v>45</v>
      </c>
      <c r="V59" s="35">
        <v>24</v>
      </c>
      <c r="W59" s="36">
        <v>21</v>
      </c>
      <c r="X59" s="34">
        <f>Y59+Z59</f>
        <v>30</v>
      </c>
      <c r="Y59" s="35">
        <v>30</v>
      </c>
      <c r="Z59" s="36">
        <v>0</v>
      </c>
      <c r="AA59" s="40">
        <f>AB59+AC59</f>
        <v>21</v>
      </c>
      <c r="AB59" s="35">
        <v>21</v>
      </c>
      <c r="AC59" s="36">
        <v>0</v>
      </c>
      <c r="AD59" s="34">
        <f>AE59+AF59</f>
        <v>17</v>
      </c>
      <c r="AE59" s="35">
        <v>17</v>
      </c>
      <c r="AF59" s="36">
        <v>0</v>
      </c>
      <c r="AG59" s="34">
        <f t="shared" si="13"/>
        <v>0</v>
      </c>
      <c r="AH59" s="35">
        <v>0</v>
      </c>
      <c r="AI59" s="36">
        <v>0</v>
      </c>
      <c r="AJ59" s="34">
        <f>AK59+AL59</f>
        <v>0</v>
      </c>
      <c r="AK59" s="35">
        <v>0</v>
      </c>
      <c r="AL59" s="36">
        <v>0</v>
      </c>
      <c r="AM59" s="52">
        <f>AN59+AO59</f>
        <v>149</v>
      </c>
      <c r="AN59" s="53">
        <f>S59+V59+Y59+AB59+AE59+AH59+AK59</f>
        <v>127</v>
      </c>
      <c r="AO59" s="53">
        <f>T59+W59+Z59+AC59+AF59+AI59+AL59</f>
        <v>22</v>
      </c>
    </row>
    <row r="60" spans="1:42" s="54" customFormat="1" ht="12" customHeight="1" x14ac:dyDescent="0.25">
      <c r="A60" s="182" t="s">
        <v>116</v>
      </c>
      <c r="B60" s="175">
        <v>0</v>
      </c>
      <c r="C60" s="181">
        <f t="shared" ref="C60:C61" si="19">B60-S60</f>
        <v>0</v>
      </c>
      <c r="D60" s="175">
        <v>0</v>
      </c>
      <c r="E60" s="181">
        <f>D60-V60</f>
        <v>0</v>
      </c>
      <c r="F60" s="175"/>
      <c r="G60" s="181"/>
      <c r="H60" s="175"/>
      <c r="I60" s="181"/>
      <c r="J60" s="175"/>
      <c r="K60" s="181"/>
      <c r="L60" s="30"/>
      <c r="M60" s="31"/>
      <c r="N60" s="30"/>
      <c r="O60" s="31"/>
      <c r="P60" s="52"/>
      <c r="Q60" s="52"/>
      <c r="R60" s="34">
        <f>S60+T60</f>
        <v>0</v>
      </c>
      <c r="S60" s="35">
        <v>0</v>
      </c>
      <c r="T60" s="36">
        <v>0</v>
      </c>
      <c r="U60" s="34">
        <f>V60+W60</f>
        <v>5</v>
      </c>
      <c r="V60" s="35">
        <v>0</v>
      </c>
      <c r="W60" s="36">
        <v>5</v>
      </c>
      <c r="X60" s="34"/>
      <c r="Y60" s="35"/>
      <c r="Z60" s="36"/>
      <c r="AA60" s="40"/>
      <c r="AB60" s="35"/>
      <c r="AC60" s="36"/>
      <c r="AD60" s="34"/>
      <c r="AE60" s="35"/>
      <c r="AF60" s="36"/>
      <c r="AG60" s="34"/>
      <c r="AH60" s="35"/>
      <c r="AI60" s="36"/>
      <c r="AJ60" s="34"/>
      <c r="AK60" s="35"/>
      <c r="AL60" s="36"/>
      <c r="AM60" s="52">
        <f>AN60+AO60</f>
        <v>5</v>
      </c>
      <c r="AN60" s="53">
        <f t="shared" ref="AN60:AO61" si="20">S60+V60+Y60+AB60+AE60+AH60+AK60</f>
        <v>0</v>
      </c>
      <c r="AO60" s="53">
        <f t="shared" si="20"/>
        <v>5</v>
      </c>
    </row>
    <row r="61" spans="1:42" s="39" customFormat="1" ht="12" customHeight="1" x14ac:dyDescent="0.25">
      <c r="A61" s="175" t="s">
        <v>117</v>
      </c>
      <c r="B61" s="175">
        <v>21</v>
      </c>
      <c r="C61" s="181">
        <f t="shared" si="19"/>
        <v>0</v>
      </c>
      <c r="D61" s="175">
        <v>16</v>
      </c>
      <c r="E61" s="183">
        <f>D61-V61</f>
        <v>1</v>
      </c>
      <c r="F61" s="175">
        <v>0</v>
      </c>
      <c r="G61" s="181">
        <f>F61-Y61</f>
        <v>0</v>
      </c>
      <c r="H61" s="175">
        <v>16</v>
      </c>
      <c r="I61" s="181">
        <f>H61-AB61</f>
        <v>2</v>
      </c>
      <c r="J61" s="175">
        <v>0</v>
      </c>
      <c r="K61" s="181">
        <f>J61-AE61</f>
        <v>0</v>
      </c>
      <c r="L61" s="30">
        <v>0</v>
      </c>
      <c r="M61" s="31">
        <f>L61-AH61</f>
        <v>0</v>
      </c>
      <c r="N61" s="30"/>
      <c r="O61" s="31"/>
      <c r="P61" s="55"/>
      <c r="Q61" s="55" t="s">
        <v>118</v>
      </c>
      <c r="R61" s="55">
        <f t="shared" ref="R61:R65" si="21">S61+T61</f>
        <v>44</v>
      </c>
      <c r="S61" s="56">
        <v>21</v>
      </c>
      <c r="T61" s="57">
        <v>23</v>
      </c>
      <c r="U61" s="55">
        <f t="shared" ref="U61:U84" si="22">V61+W61</f>
        <v>56</v>
      </c>
      <c r="V61" s="56">
        <v>15</v>
      </c>
      <c r="W61" s="57">
        <v>41</v>
      </c>
      <c r="X61" s="55">
        <f t="shared" si="10"/>
        <v>37</v>
      </c>
      <c r="Y61" s="56">
        <v>0</v>
      </c>
      <c r="Z61" s="57">
        <v>37</v>
      </c>
      <c r="AA61" s="55">
        <f t="shared" si="11"/>
        <v>53</v>
      </c>
      <c r="AB61" s="56">
        <v>14</v>
      </c>
      <c r="AC61" s="57">
        <v>39</v>
      </c>
      <c r="AD61" s="55">
        <f t="shared" si="12"/>
        <v>38</v>
      </c>
      <c r="AE61" s="56">
        <v>0</v>
      </c>
      <c r="AF61" s="57">
        <v>38</v>
      </c>
      <c r="AG61" s="55">
        <f t="shared" si="13"/>
        <v>0</v>
      </c>
      <c r="AH61" s="56">
        <v>0</v>
      </c>
      <c r="AI61" s="57">
        <v>0</v>
      </c>
      <c r="AJ61" s="55">
        <f t="shared" si="14"/>
        <v>0</v>
      </c>
      <c r="AK61" s="56">
        <v>0</v>
      </c>
      <c r="AL61" s="57">
        <v>0</v>
      </c>
      <c r="AM61" s="52">
        <f>AN61+AO61</f>
        <v>228</v>
      </c>
      <c r="AN61" s="53">
        <f t="shared" si="20"/>
        <v>50</v>
      </c>
      <c r="AO61" s="53">
        <f t="shared" si="20"/>
        <v>178</v>
      </c>
    </row>
    <row r="62" spans="1:42" ht="19.149999999999999" hidden="1" customHeight="1" x14ac:dyDescent="0.25">
      <c r="A62" s="175" t="s">
        <v>119</v>
      </c>
      <c r="B62" s="175"/>
      <c r="C62" s="181">
        <f>B62-U62</f>
        <v>0</v>
      </c>
      <c r="D62" s="175"/>
      <c r="E62" s="181">
        <f>D62-W62</f>
        <v>0</v>
      </c>
      <c r="F62" s="175"/>
      <c r="G62" s="181">
        <f>F62-Y62</f>
        <v>0</v>
      </c>
      <c r="H62" s="175">
        <v>0</v>
      </c>
      <c r="I62" s="181">
        <f>H62-AC62</f>
        <v>0</v>
      </c>
      <c r="J62" s="175">
        <v>0</v>
      </c>
      <c r="K62" s="181">
        <f>J62-AE62</f>
        <v>0</v>
      </c>
      <c r="L62" s="42">
        <v>0</v>
      </c>
      <c r="M62" s="43">
        <f>L62-AH62</f>
        <v>0</v>
      </c>
      <c r="N62" s="42"/>
      <c r="O62" s="43">
        <f>N62-AK62</f>
        <v>0</v>
      </c>
      <c r="P62" s="44">
        <v>1</v>
      </c>
      <c r="Q62" s="44" t="s">
        <v>120</v>
      </c>
      <c r="R62" s="44">
        <f t="shared" si="21"/>
        <v>0</v>
      </c>
      <c r="S62" s="58"/>
      <c r="T62" s="59"/>
      <c r="U62" s="44">
        <f t="shared" si="22"/>
        <v>0</v>
      </c>
      <c r="V62" s="58"/>
      <c r="W62" s="59"/>
      <c r="X62" s="44">
        <f t="shared" si="10"/>
        <v>0</v>
      </c>
      <c r="Y62" s="58">
        <v>0</v>
      </c>
      <c r="Z62" s="59">
        <v>0</v>
      </c>
      <c r="AA62" s="44">
        <f t="shared" si="11"/>
        <v>0</v>
      </c>
      <c r="AB62" s="58">
        <v>0</v>
      </c>
      <c r="AC62" s="59">
        <v>0</v>
      </c>
      <c r="AD62" s="44">
        <f t="shared" si="12"/>
        <v>0</v>
      </c>
      <c r="AE62" s="58">
        <v>0</v>
      </c>
      <c r="AF62" s="59">
        <v>0</v>
      </c>
      <c r="AG62" s="44">
        <f t="shared" si="13"/>
        <v>0</v>
      </c>
      <c r="AH62" s="58">
        <v>0</v>
      </c>
      <c r="AI62" s="59">
        <v>0</v>
      </c>
      <c r="AJ62" s="44">
        <f t="shared" si="14"/>
        <v>0</v>
      </c>
      <c r="AK62" s="58">
        <v>0</v>
      </c>
      <c r="AL62" s="59">
        <v>0</v>
      </c>
      <c r="AM62" s="48">
        <f>AN62+AO62</f>
        <v>0</v>
      </c>
      <c r="AN62" s="53">
        <f t="shared" ref="AN62:AO63" si="23">V62+Y62+AB62+AE62+AH62+AK62</f>
        <v>0</v>
      </c>
      <c r="AO62" s="53">
        <f t="shared" si="23"/>
        <v>0</v>
      </c>
    </row>
    <row r="63" spans="1:42" ht="21" hidden="1" customHeight="1" x14ac:dyDescent="0.25">
      <c r="A63" s="175" t="s">
        <v>121</v>
      </c>
      <c r="B63" s="175"/>
      <c r="C63" s="181">
        <f>B63-U63</f>
        <v>0</v>
      </c>
      <c r="D63" s="175"/>
      <c r="E63" s="181">
        <f>D63-W63</f>
        <v>0</v>
      </c>
      <c r="F63" s="175"/>
      <c r="G63" s="181">
        <f>F63-Y63</f>
        <v>0</v>
      </c>
      <c r="H63" s="175">
        <v>0</v>
      </c>
      <c r="I63" s="181">
        <f>H63-AC63</f>
        <v>0</v>
      </c>
      <c r="J63" s="175">
        <v>0</v>
      </c>
      <c r="K63" s="181">
        <f>J63-AE63</f>
        <v>0</v>
      </c>
      <c r="L63" s="42">
        <v>0</v>
      </c>
      <c r="M63" s="43">
        <f>L63-AH63</f>
        <v>0</v>
      </c>
      <c r="N63" s="42"/>
      <c r="O63" s="43">
        <f>N63-AK63</f>
        <v>0</v>
      </c>
      <c r="P63" s="44">
        <v>1</v>
      </c>
      <c r="Q63" s="44" t="s">
        <v>122</v>
      </c>
      <c r="R63" s="44">
        <f t="shared" si="21"/>
        <v>0</v>
      </c>
      <c r="S63" s="58"/>
      <c r="T63" s="59"/>
      <c r="U63" s="44">
        <f t="shared" si="22"/>
        <v>0</v>
      </c>
      <c r="V63" s="58"/>
      <c r="W63" s="59"/>
      <c r="X63" s="44">
        <f t="shared" si="10"/>
        <v>0</v>
      </c>
      <c r="Y63" s="58">
        <v>0</v>
      </c>
      <c r="Z63" s="59">
        <v>0</v>
      </c>
      <c r="AA63" s="44">
        <f t="shared" si="11"/>
        <v>0</v>
      </c>
      <c r="AB63" s="58">
        <v>0</v>
      </c>
      <c r="AC63" s="59">
        <v>0</v>
      </c>
      <c r="AD63" s="44">
        <f t="shared" si="12"/>
        <v>0</v>
      </c>
      <c r="AE63" s="58">
        <v>0</v>
      </c>
      <c r="AF63" s="59">
        <v>0</v>
      </c>
      <c r="AG63" s="44">
        <f t="shared" si="13"/>
        <v>0</v>
      </c>
      <c r="AH63" s="58">
        <v>0</v>
      </c>
      <c r="AI63" s="59">
        <v>0</v>
      </c>
      <c r="AJ63" s="44">
        <f t="shared" si="14"/>
        <v>0</v>
      </c>
      <c r="AK63" s="58">
        <v>0</v>
      </c>
      <c r="AL63" s="59">
        <v>0</v>
      </c>
      <c r="AM63" s="48">
        <f>AN63+AO63</f>
        <v>0</v>
      </c>
      <c r="AN63" s="53">
        <f t="shared" si="23"/>
        <v>0</v>
      </c>
      <c r="AO63" s="53">
        <f t="shared" si="23"/>
        <v>0</v>
      </c>
    </row>
    <row r="64" spans="1:42" ht="12" hidden="1" customHeight="1" x14ac:dyDescent="0.25">
      <c r="A64" s="176" t="s">
        <v>123</v>
      </c>
      <c r="B64" s="180">
        <f>B66+B67+B68+B69+B70+B71+B72+B73+B74+B75+B76+B77+B78+B79+B80+B81</f>
        <v>112</v>
      </c>
      <c r="C64" s="180">
        <f t="shared" ref="C64:AL64" si="24">C66+C67+C68+C69+C70+C71+C72+C73+C74+C75+C76+C77+C78+C79+C80+C81</f>
        <v>4</v>
      </c>
      <c r="D64" s="180">
        <f t="shared" si="24"/>
        <v>95</v>
      </c>
      <c r="E64" s="180">
        <f t="shared" si="24"/>
        <v>23</v>
      </c>
      <c r="F64" s="180">
        <f t="shared" si="24"/>
        <v>0</v>
      </c>
      <c r="G64" s="180">
        <f t="shared" si="24"/>
        <v>0</v>
      </c>
      <c r="H64" s="180">
        <f t="shared" si="24"/>
        <v>0</v>
      </c>
      <c r="I64" s="180">
        <f t="shared" si="24"/>
        <v>0</v>
      </c>
      <c r="J64" s="180">
        <f t="shared" si="24"/>
        <v>0</v>
      </c>
      <c r="K64" s="180">
        <f t="shared" si="24"/>
        <v>0</v>
      </c>
      <c r="L64" s="49">
        <f t="shared" si="24"/>
        <v>0</v>
      </c>
      <c r="M64" s="49">
        <f t="shared" si="24"/>
        <v>0</v>
      </c>
      <c r="N64" s="49">
        <f t="shared" si="24"/>
        <v>0</v>
      </c>
      <c r="O64" s="49">
        <f t="shared" si="24"/>
        <v>0</v>
      </c>
      <c r="P64" s="49">
        <f t="shared" si="24"/>
        <v>11</v>
      </c>
      <c r="Q64" s="49" t="e">
        <f t="shared" si="24"/>
        <v>#VALUE!</v>
      </c>
      <c r="R64" s="49">
        <f t="shared" si="24"/>
        <v>128</v>
      </c>
      <c r="S64" s="49">
        <f t="shared" si="24"/>
        <v>110</v>
      </c>
      <c r="T64" s="49">
        <f t="shared" si="24"/>
        <v>18</v>
      </c>
      <c r="U64" s="49">
        <f t="shared" si="24"/>
        <v>93</v>
      </c>
      <c r="V64" s="49">
        <f t="shared" si="24"/>
        <v>72</v>
      </c>
      <c r="W64" s="49">
        <f t="shared" si="24"/>
        <v>21</v>
      </c>
      <c r="X64" s="49">
        <f t="shared" si="24"/>
        <v>0</v>
      </c>
      <c r="Y64" s="49">
        <f t="shared" si="24"/>
        <v>0</v>
      </c>
      <c r="Z64" s="49">
        <f t="shared" si="24"/>
        <v>0</v>
      </c>
      <c r="AA64" s="49">
        <f t="shared" si="24"/>
        <v>0</v>
      </c>
      <c r="AB64" s="49">
        <f t="shared" si="24"/>
        <v>0</v>
      </c>
      <c r="AC64" s="49">
        <f t="shared" si="24"/>
        <v>0</v>
      </c>
      <c r="AD64" s="49">
        <f t="shared" si="24"/>
        <v>0</v>
      </c>
      <c r="AE64" s="49">
        <f t="shared" si="24"/>
        <v>0</v>
      </c>
      <c r="AF64" s="49">
        <f t="shared" si="24"/>
        <v>0</v>
      </c>
      <c r="AG64" s="49">
        <f t="shared" si="24"/>
        <v>0</v>
      </c>
      <c r="AH64" s="49">
        <f t="shared" si="24"/>
        <v>0</v>
      </c>
      <c r="AI64" s="49">
        <f t="shared" si="24"/>
        <v>0</v>
      </c>
      <c r="AJ64" s="49">
        <f t="shared" si="24"/>
        <v>0</v>
      </c>
      <c r="AK64" s="49">
        <f t="shared" si="24"/>
        <v>0</v>
      </c>
      <c r="AL64" s="49">
        <f t="shared" si="24"/>
        <v>0</v>
      </c>
      <c r="AM64" s="51">
        <f>SUM(AM66:AM81)</f>
        <v>221</v>
      </c>
      <c r="AN64" s="50">
        <f>SUM(AN66:AN81)</f>
        <v>182</v>
      </c>
      <c r="AO64" s="50">
        <f>SUM(AO66:AO81)</f>
        <v>39</v>
      </c>
    </row>
    <row r="65" spans="1:41" ht="12" hidden="1" customHeight="1" x14ac:dyDescent="0.25">
      <c r="A65" s="177" t="s">
        <v>124</v>
      </c>
      <c r="B65" s="175"/>
      <c r="C65" s="181">
        <f>B65-U65</f>
        <v>0</v>
      </c>
      <c r="D65" s="175"/>
      <c r="E65" s="181">
        <f>D65-W65</f>
        <v>0</v>
      </c>
      <c r="F65" s="175"/>
      <c r="G65" s="181">
        <f t="shared" ref="G65:G84" si="25">F65-Y65</f>
        <v>0</v>
      </c>
      <c r="H65" s="175">
        <v>0</v>
      </c>
      <c r="I65" s="181">
        <f t="shared" ref="I65:I84" si="26">H65-AB65</f>
        <v>0</v>
      </c>
      <c r="J65" s="175"/>
      <c r="K65" s="181">
        <f t="shared" ref="K65" si="27">J65-AE65</f>
        <v>0</v>
      </c>
      <c r="L65" s="42"/>
      <c r="M65" s="43">
        <f t="shared" ref="M65:M84" si="28">L65-AH65</f>
        <v>0</v>
      </c>
      <c r="N65" s="42"/>
      <c r="O65" s="43">
        <f t="shared" ref="O65:O81" si="29">N65-AK65</f>
        <v>0</v>
      </c>
      <c r="P65" s="44">
        <v>1</v>
      </c>
      <c r="Q65" s="44" t="s">
        <v>125</v>
      </c>
      <c r="R65" s="44">
        <f t="shared" si="21"/>
        <v>0</v>
      </c>
      <c r="S65" s="58"/>
      <c r="T65" s="59"/>
      <c r="U65" s="44">
        <f t="shared" si="22"/>
        <v>0</v>
      </c>
      <c r="V65" s="58"/>
      <c r="W65" s="59"/>
      <c r="X65" s="44">
        <f t="shared" si="10"/>
        <v>0</v>
      </c>
      <c r="Y65" s="58"/>
      <c r="Z65" s="59"/>
      <c r="AA65" s="44">
        <f t="shared" si="11"/>
        <v>0</v>
      </c>
      <c r="AB65" s="58"/>
      <c r="AC65" s="59"/>
      <c r="AD65" s="44">
        <f t="shared" si="12"/>
        <v>0</v>
      </c>
      <c r="AE65" s="58">
        <v>0</v>
      </c>
      <c r="AF65" s="59">
        <v>0</v>
      </c>
      <c r="AG65" s="44">
        <f t="shared" si="13"/>
        <v>0</v>
      </c>
      <c r="AH65" s="58">
        <v>0</v>
      </c>
      <c r="AI65" s="59">
        <v>0</v>
      </c>
      <c r="AJ65" s="44">
        <f t="shared" si="14"/>
        <v>0</v>
      </c>
      <c r="AK65" s="58">
        <v>0</v>
      </c>
      <c r="AL65" s="59">
        <v>0</v>
      </c>
      <c r="AM65" s="48" t="e">
        <f>AN65+AO65</f>
        <v>#REF!</v>
      </c>
      <c r="AN65" s="58" t="e">
        <f>AB65+AE65+AH65+AK65+#REF!+#REF!+#REF!</f>
        <v>#REF!</v>
      </c>
      <c r="AO65" s="58" t="e">
        <f>AC65+AF65+AI65+AL65+#REF!+#REF!+#REF!</f>
        <v>#REF!</v>
      </c>
    </row>
    <row r="66" spans="1:41" ht="12" customHeight="1" x14ac:dyDescent="0.25">
      <c r="A66" s="177" t="s">
        <v>126</v>
      </c>
      <c r="B66" s="175">
        <v>3</v>
      </c>
      <c r="C66" s="181">
        <f>B66-S66</f>
        <v>0</v>
      </c>
      <c r="D66" s="175"/>
      <c r="E66" s="181"/>
      <c r="F66" s="175"/>
      <c r="G66" s="181"/>
      <c r="H66" s="175"/>
      <c r="I66" s="181"/>
      <c r="J66" s="175"/>
      <c r="K66" s="181"/>
      <c r="L66" s="42"/>
      <c r="M66" s="43"/>
      <c r="N66" s="42"/>
      <c r="O66" s="43"/>
      <c r="P66" s="44"/>
      <c r="Q66" s="44"/>
      <c r="R66" s="44">
        <f>S66+T66</f>
        <v>5</v>
      </c>
      <c r="S66" s="58">
        <v>3</v>
      </c>
      <c r="T66" s="58">
        <v>2</v>
      </c>
      <c r="U66" s="58"/>
      <c r="V66" s="58"/>
      <c r="W66" s="58"/>
      <c r="X66" s="60"/>
      <c r="Y66" s="58"/>
      <c r="Z66" s="59"/>
      <c r="AA66" s="44"/>
      <c r="AB66" s="58"/>
      <c r="AC66" s="59"/>
      <c r="AD66" s="44"/>
      <c r="AE66" s="58"/>
      <c r="AF66" s="59"/>
      <c r="AG66" s="44"/>
      <c r="AH66" s="58"/>
      <c r="AI66" s="59"/>
      <c r="AJ66" s="44"/>
      <c r="AK66" s="58"/>
      <c r="AL66" s="59"/>
      <c r="AM66" s="48">
        <f>AN66+AO66</f>
        <v>5</v>
      </c>
      <c r="AN66" s="58">
        <f>S66+V66</f>
        <v>3</v>
      </c>
      <c r="AO66" s="58">
        <f>T66+W66</f>
        <v>2</v>
      </c>
    </row>
    <row r="67" spans="1:41" ht="12" customHeight="1" x14ac:dyDescent="0.25">
      <c r="A67" s="177" t="s">
        <v>127</v>
      </c>
      <c r="B67" s="175">
        <v>15</v>
      </c>
      <c r="C67" s="181">
        <f t="shared" ref="C67:C81" si="30">B67-S67</f>
        <v>0</v>
      </c>
      <c r="D67" s="175"/>
      <c r="E67" s="181"/>
      <c r="F67" s="175"/>
      <c r="G67" s="181"/>
      <c r="H67" s="175"/>
      <c r="I67" s="181"/>
      <c r="J67" s="175"/>
      <c r="K67" s="181"/>
      <c r="L67" s="42"/>
      <c r="M67" s="43"/>
      <c r="N67" s="42"/>
      <c r="O67" s="43"/>
      <c r="P67" s="44"/>
      <c r="Q67" s="44"/>
      <c r="R67" s="44">
        <f t="shared" ref="R67:R84" si="31">S67+T67</f>
        <v>21</v>
      </c>
      <c r="S67" s="58">
        <v>15</v>
      </c>
      <c r="T67" s="59">
        <v>6</v>
      </c>
      <c r="U67" s="44">
        <f>V67+W67</f>
        <v>7</v>
      </c>
      <c r="V67" s="58">
        <v>0</v>
      </c>
      <c r="W67" s="59">
        <v>7</v>
      </c>
      <c r="X67" s="44"/>
      <c r="Y67" s="58"/>
      <c r="Z67" s="59"/>
      <c r="AA67" s="44"/>
      <c r="AB67" s="58"/>
      <c r="AC67" s="59"/>
      <c r="AD67" s="44"/>
      <c r="AE67" s="58"/>
      <c r="AF67" s="59"/>
      <c r="AG67" s="44"/>
      <c r="AH67" s="58"/>
      <c r="AI67" s="59"/>
      <c r="AJ67" s="44"/>
      <c r="AK67" s="58"/>
      <c r="AL67" s="59"/>
      <c r="AM67" s="48">
        <f t="shared" ref="AM67:AM84" si="32">AN67+AO67</f>
        <v>28</v>
      </c>
      <c r="AN67" s="58">
        <f t="shared" ref="AN67:AO82" si="33">S67+V67</f>
        <v>15</v>
      </c>
      <c r="AO67" s="58">
        <f t="shared" si="33"/>
        <v>13</v>
      </c>
    </row>
    <row r="68" spans="1:41" s="39" customFormat="1" ht="12" customHeight="1" x14ac:dyDescent="0.25">
      <c r="A68" s="177" t="s">
        <v>128</v>
      </c>
      <c r="B68" s="175">
        <v>8</v>
      </c>
      <c r="C68" s="181">
        <v>0</v>
      </c>
      <c r="D68" s="175">
        <v>18</v>
      </c>
      <c r="E68" s="181">
        <f>D68-V68</f>
        <v>6</v>
      </c>
      <c r="F68" s="175"/>
      <c r="G68" s="181"/>
      <c r="H68" s="175"/>
      <c r="I68" s="181"/>
      <c r="J68" s="175"/>
      <c r="K68" s="181"/>
      <c r="L68" s="30"/>
      <c r="M68" s="31"/>
      <c r="N68" s="30"/>
      <c r="O68" s="31">
        <f t="shared" si="29"/>
        <v>0</v>
      </c>
      <c r="P68" s="32">
        <v>1</v>
      </c>
      <c r="Q68" s="32" t="s">
        <v>129</v>
      </c>
      <c r="R68" s="44">
        <f t="shared" si="31"/>
        <v>9</v>
      </c>
      <c r="S68" s="56">
        <v>9</v>
      </c>
      <c r="T68" s="57">
        <v>0</v>
      </c>
      <c r="U68" s="32">
        <f t="shared" si="22"/>
        <v>13</v>
      </c>
      <c r="V68" s="56">
        <v>12</v>
      </c>
      <c r="W68" s="57">
        <v>1</v>
      </c>
      <c r="X68" s="32">
        <f t="shared" si="10"/>
        <v>0</v>
      </c>
      <c r="Y68" s="56">
        <v>0</v>
      </c>
      <c r="Z68" s="57">
        <v>0</v>
      </c>
      <c r="AA68" s="32">
        <f t="shared" si="11"/>
        <v>0</v>
      </c>
      <c r="AB68" s="56">
        <v>0</v>
      </c>
      <c r="AC68" s="57">
        <v>0</v>
      </c>
      <c r="AD68" s="32">
        <f t="shared" si="12"/>
        <v>0</v>
      </c>
      <c r="AE68" s="56">
        <v>0</v>
      </c>
      <c r="AF68" s="57">
        <v>0</v>
      </c>
      <c r="AG68" s="32">
        <f t="shared" si="13"/>
        <v>0</v>
      </c>
      <c r="AH68" s="56">
        <v>0</v>
      </c>
      <c r="AI68" s="57">
        <v>0</v>
      </c>
      <c r="AJ68" s="32">
        <f t="shared" si="14"/>
        <v>0</v>
      </c>
      <c r="AK68" s="56">
        <v>0</v>
      </c>
      <c r="AL68" s="57">
        <v>0</v>
      </c>
      <c r="AM68" s="48">
        <f t="shared" si="32"/>
        <v>22</v>
      </c>
      <c r="AN68" s="58">
        <f t="shared" si="33"/>
        <v>21</v>
      </c>
      <c r="AO68" s="58">
        <f t="shared" si="33"/>
        <v>1</v>
      </c>
    </row>
    <row r="69" spans="1:41" s="39" customFormat="1" ht="12" customHeight="1" x14ac:dyDescent="0.25">
      <c r="A69" s="177" t="s">
        <v>130</v>
      </c>
      <c r="B69" s="175">
        <v>9</v>
      </c>
      <c r="C69" s="181">
        <f t="shared" si="30"/>
        <v>1</v>
      </c>
      <c r="D69" s="175"/>
      <c r="E69" s="181"/>
      <c r="F69" s="175"/>
      <c r="G69" s="181"/>
      <c r="H69" s="175"/>
      <c r="I69" s="181"/>
      <c r="J69" s="175"/>
      <c r="K69" s="181"/>
      <c r="L69" s="30"/>
      <c r="M69" s="31"/>
      <c r="N69" s="30"/>
      <c r="O69" s="31"/>
      <c r="P69" s="32"/>
      <c r="Q69" s="32"/>
      <c r="R69" s="44">
        <f t="shared" si="31"/>
        <v>9</v>
      </c>
      <c r="S69" s="56">
        <v>8</v>
      </c>
      <c r="T69" s="57">
        <v>1</v>
      </c>
      <c r="U69" s="32"/>
      <c r="V69" s="56"/>
      <c r="W69" s="57"/>
      <c r="X69" s="32"/>
      <c r="Y69" s="56"/>
      <c r="Z69" s="57"/>
      <c r="AA69" s="32"/>
      <c r="AB69" s="56"/>
      <c r="AC69" s="57"/>
      <c r="AD69" s="32"/>
      <c r="AE69" s="56"/>
      <c r="AF69" s="57"/>
      <c r="AG69" s="32"/>
      <c r="AH69" s="56"/>
      <c r="AI69" s="57"/>
      <c r="AJ69" s="32"/>
      <c r="AK69" s="56"/>
      <c r="AL69" s="57"/>
      <c r="AM69" s="48">
        <f t="shared" si="32"/>
        <v>9</v>
      </c>
      <c r="AN69" s="58">
        <f t="shared" si="33"/>
        <v>8</v>
      </c>
      <c r="AO69" s="58">
        <f t="shared" si="33"/>
        <v>1</v>
      </c>
    </row>
    <row r="70" spans="1:41" s="39" customFormat="1" ht="12" customHeight="1" x14ac:dyDescent="0.25">
      <c r="A70" s="177" t="s">
        <v>131</v>
      </c>
      <c r="B70" s="175">
        <v>8</v>
      </c>
      <c r="C70" s="181">
        <f t="shared" si="30"/>
        <v>0</v>
      </c>
      <c r="D70" s="175">
        <v>13</v>
      </c>
      <c r="E70" s="181">
        <f t="shared" ref="E70:E81" si="34">D70-V70</f>
        <v>6</v>
      </c>
      <c r="F70" s="175"/>
      <c r="G70" s="181"/>
      <c r="H70" s="175"/>
      <c r="I70" s="181"/>
      <c r="J70" s="175"/>
      <c r="K70" s="181"/>
      <c r="L70" s="30"/>
      <c r="M70" s="31"/>
      <c r="N70" s="30"/>
      <c r="O70" s="31">
        <f t="shared" si="29"/>
        <v>0</v>
      </c>
      <c r="P70" s="32">
        <v>1</v>
      </c>
      <c r="Q70" s="32" t="s">
        <v>132</v>
      </c>
      <c r="R70" s="44">
        <f t="shared" si="31"/>
        <v>8</v>
      </c>
      <c r="S70" s="56">
        <v>8</v>
      </c>
      <c r="T70" s="57">
        <v>0</v>
      </c>
      <c r="U70" s="32">
        <f t="shared" si="22"/>
        <v>7</v>
      </c>
      <c r="V70" s="56">
        <v>7</v>
      </c>
      <c r="W70" s="57">
        <v>0</v>
      </c>
      <c r="X70" s="32">
        <f t="shared" si="10"/>
        <v>0</v>
      </c>
      <c r="Y70" s="56">
        <v>0</v>
      </c>
      <c r="Z70" s="57">
        <v>0</v>
      </c>
      <c r="AA70" s="32">
        <f t="shared" si="11"/>
        <v>0</v>
      </c>
      <c r="AB70" s="56">
        <v>0</v>
      </c>
      <c r="AC70" s="57">
        <v>0</v>
      </c>
      <c r="AD70" s="32">
        <f t="shared" si="12"/>
        <v>0</v>
      </c>
      <c r="AE70" s="56">
        <v>0</v>
      </c>
      <c r="AF70" s="57">
        <v>0</v>
      </c>
      <c r="AG70" s="32">
        <f t="shared" si="13"/>
        <v>0</v>
      </c>
      <c r="AH70" s="56">
        <v>0</v>
      </c>
      <c r="AI70" s="57">
        <v>0</v>
      </c>
      <c r="AJ70" s="32">
        <f t="shared" si="14"/>
        <v>0</v>
      </c>
      <c r="AK70" s="56">
        <v>0</v>
      </c>
      <c r="AL70" s="57">
        <v>0</v>
      </c>
      <c r="AM70" s="48">
        <f t="shared" si="32"/>
        <v>15</v>
      </c>
      <c r="AN70" s="58">
        <f t="shared" si="33"/>
        <v>15</v>
      </c>
      <c r="AO70" s="58">
        <f t="shared" si="33"/>
        <v>0</v>
      </c>
    </row>
    <row r="71" spans="1:41" s="39" customFormat="1" ht="12" hidden="1" customHeight="1" x14ac:dyDescent="0.25">
      <c r="A71" s="177" t="s">
        <v>133</v>
      </c>
      <c r="B71" s="175">
        <v>0</v>
      </c>
      <c r="C71" s="181">
        <f t="shared" si="30"/>
        <v>0</v>
      </c>
      <c r="D71" s="175">
        <v>0</v>
      </c>
      <c r="E71" s="181">
        <f t="shared" si="34"/>
        <v>0</v>
      </c>
      <c r="F71" s="175"/>
      <c r="G71" s="181"/>
      <c r="H71" s="175"/>
      <c r="I71" s="181"/>
      <c r="J71" s="175"/>
      <c r="K71" s="181"/>
      <c r="L71" s="30"/>
      <c r="M71" s="31"/>
      <c r="N71" s="30"/>
      <c r="O71" s="31">
        <f t="shared" si="29"/>
        <v>0</v>
      </c>
      <c r="P71" s="32">
        <v>1</v>
      </c>
      <c r="Q71" s="32" t="s">
        <v>134</v>
      </c>
      <c r="R71" s="44">
        <f t="shared" si="31"/>
        <v>0</v>
      </c>
      <c r="S71" s="56"/>
      <c r="T71" s="57"/>
      <c r="U71" s="32">
        <f t="shared" si="22"/>
        <v>0</v>
      </c>
      <c r="V71" s="56">
        <v>0</v>
      </c>
      <c r="W71" s="57">
        <v>0</v>
      </c>
      <c r="X71" s="32">
        <f t="shared" si="10"/>
        <v>0</v>
      </c>
      <c r="Y71" s="56">
        <v>0</v>
      </c>
      <c r="Z71" s="57">
        <v>0</v>
      </c>
      <c r="AA71" s="32">
        <f t="shared" si="11"/>
        <v>0</v>
      </c>
      <c r="AB71" s="56">
        <v>0</v>
      </c>
      <c r="AC71" s="57">
        <v>0</v>
      </c>
      <c r="AD71" s="32">
        <f t="shared" si="12"/>
        <v>0</v>
      </c>
      <c r="AE71" s="56">
        <v>0</v>
      </c>
      <c r="AF71" s="57">
        <v>0</v>
      </c>
      <c r="AG71" s="32">
        <f t="shared" si="13"/>
        <v>0</v>
      </c>
      <c r="AH71" s="56">
        <v>0</v>
      </c>
      <c r="AI71" s="57">
        <v>0</v>
      </c>
      <c r="AJ71" s="32">
        <f t="shared" si="14"/>
        <v>0</v>
      </c>
      <c r="AK71" s="56">
        <v>0</v>
      </c>
      <c r="AL71" s="57"/>
      <c r="AM71" s="48">
        <f t="shared" si="32"/>
        <v>0</v>
      </c>
      <c r="AN71" s="58">
        <f t="shared" si="33"/>
        <v>0</v>
      </c>
      <c r="AO71" s="58">
        <f t="shared" si="33"/>
        <v>0</v>
      </c>
    </row>
    <row r="72" spans="1:41" s="39" customFormat="1" ht="12" customHeight="1" x14ac:dyDescent="0.25">
      <c r="A72" s="177" t="s">
        <v>135</v>
      </c>
      <c r="B72" s="175">
        <v>16</v>
      </c>
      <c r="C72" s="181">
        <f t="shared" si="30"/>
        <v>1</v>
      </c>
      <c r="D72" s="175">
        <v>8</v>
      </c>
      <c r="E72" s="181">
        <f t="shared" si="34"/>
        <v>2</v>
      </c>
      <c r="F72" s="175"/>
      <c r="G72" s="181"/>
      <c r="H72" s="175"/>
      <c r="I72" s="181"/>
      <c r="J72" s="175"/>
      <c r="K72" s="181"/>
      <c r="L72" s="30"/>
      <c r="M72" s="31"/>
      <c r="N72" s="30"/>
      <c r="O72" s="31">
        <f t="shared" si="29"/>
        <v>0</v>
      </c>
      <c r="P72" s="32">
        <v>1</v>
      </c>
      <c r="Q72" s="32" t="s">
        <v>136</v>
      </c>
      <c r="R72" s="44">
        <f t="shared" si="31"/>
        <v>15</v>
      </c>
      <c r="S72" s="56">
        <v>15</v>
      </c>
      <c r="T72" s="57">
        <v>0</v>
      </c>
      <c r="U72" s="32">
        <f t="shared" si="22"/>
        <v>6</v>
      </c>
      <c r="V72" s="56">
        <v>6</v>
      </c>
      <c r="W72" s="57">
        <v>0</v>
      </c>
      <c r="X72" s="32">
        <f t="shared" si="10"/>
        <v>0</v>
      </c>
      <c r="Y72" s="56">
        <v>0</v>
      </c>
      <c r="Z72" s="57">
        <v>0</v>
      </c>
      <c r="AA72" s="32">
        <f t="shared" si="11"/>
        <v>0</v>
      </c>
      <c r="AB72" s="56">
        <v>0</v>
      </c>
      <c r="AC72" s="57">
        <v>0</v>
      </c>
      <c r="AD72" s="32">
        <f t="shared" si="12"/>
        <v>0</v>
      </c>
      <c r="AE72" s="56">
        <v>0</v>
      </c>
      <c r="AF72" s="57">
        <v>0</v>
      </c>
      <c r="AG72" s="32">
        <f t="shared" si="13"/>
        <v>0</v>
      </c>
      <c r="AH72" s="56">
        <v>0</v>
      </c>
      <c r="AI72" s="57">
        <v>0</v>
      </c>
      <c r="AJ72" s="32">
        <f t="shared" si="14"/>
        <v>0</v>
      </c>
      <c r="AK72" s="56">
        <v>0</v>
      </c>
      <c r="AL72" s="57">
        <v>0</v>
      </c>
      <c r="AM72" s="48">
        <f t="shared" si="32"/>
        <v>21</v>
      </c>
      <c r="AN72" s="58">
        <f t="shared" si="33"/>
        <v>21</v>
      </c>
      <c r="AO72" s="58">
        <f t="shared" si="33"/>
        <v>0</v>
      </c>
    </row>
    <row r="73" spans="1:41" s="39" customFormat="1" ht="10.9" customHeight="1" x14ac:dyDescent="0.25">
      <c r="A73" s="177" t="s">
        <v>137</v>
      </c>
      <c r="B73" s="175"/>
      <c r="C73" s="181">
        <f t="shared" si="30"/>
        <v>0</v>
      </c>
      <c r="D73" s="175">
        <v>7</v>
      </c>
      <c r="E73" s="181">
        <f t="shared" si="34"/>
        <v>3</v>
      </c>
      <c r="F73" s="175"/>
      <c r="G73" s="181"/>
      <c r="H73" s="175"/>
      <c r="I73" s="181"/>
      <c r="J73" s="175"/>
      <c r="K73" s="181"/>
      <c r="L73" s="30"/>
      <c r="M73" s="31"/>
      <c r="N73" s="30"/>
      <c r="O73" s="31">
        <f t="shared" si="29"/>
        <v>0</v>
      </c>
      <c r="P73" s="32">
        <v>1</v>
      </c>
      <c r="Q73" s="32" t="s">
        <v>138</v>
      </c>
      <c r="R73" s="44">
        <f t="shared" si="31"/>
        <v>0</v>
      </c>
      <c r="S73" s="56">
        <v>0</v>
      </c>
      <c r="T73" s="57">
        <v>0</v>
      </c>
      <c r="U73" s="32">
        <f t="shared" si="22"/>
        <v>4</v>
      </c>
      <c r="V73" s="56">
        <v>4</v>
      </c>
      <c r="W73" s="57">
        <v>0</v>
      </c>
      <c r="X73" s="32">
        <f t="shared" si="10"/>
        <v>0</v>
      </c>
      <c r="Y73" s="56">
        <v>0</v>
      </c>
      <c r="Z73" s="57">
        <v>0</v>
      </c>
      <c r="AA73" s="32">
        <f t="shared" si="11"/>
        <v>0</v>
      </c>
      <c r="AB73" s="56">
        <v>0</v>
      </c>
      <c r="AC73" s="57">
        <v>0</v>
      </c>
      <c r="AD73" s="32">
        <f t="shared" si="12"/>
        <v>0</v>
      </c>
      <c r="AE73" s="56">
        <v>0</v>
      </c>
      <c r="AF73" s="57">
        <v>0</v>
      </c>
      <c r="AG73" s="32">
        <f t="shared" si="13"/>
        <v>0</v>
      </c>
      <c r="AH73" s="56">
        <v>0</v>
      </c>
      <c r="AI73" s="57">
        <v>0</v>
      </c>
      <c r="AJ73" s="32">
        <f t="shared" si="14"/>
        <v>0</v>
      </c>
      <c r="AK73" s="56">
        <v>0</v>
      </c>
      <c r="AL73" s="57">
        <v>0</v>
      </c>
      <c r="AM73" s="48">
        <f t="shared" si="32"/>
        <v>4</v>
      </c>
      <c r="AN73" s="58">
        <f t="shared" si="33"/>
        <v>4</v>
      </c>
      <c r="AO73" s="58">
        <f t="shared" si="33"/>
        <v>0</v>
      </c>
    </row>
    <row r="74" spans="1:41" ht="12" customHeight="1" x14ac:dyDescent="0.25">
      <c r="A74" s="177" t="s">
        <v>139</v>
      </c>
      <c r="B74" s="175">
        <v>6</v>
      </c>
      <c r="C74" s="181">
        <f t="shared" si="30"/>
        <v>1</v>
      </c>
      <c r="D74" s="175"/>
      <c r="E74" s="181"/>
      <c r="F74" s="175"/>
      <c r="G74" s="181"/>
      <c r="H74" s="175"/>
      <c r="I74" s="181"/>
      <c r="J74" s="175"/>
      <c r="K74" s="181"/>
      <c r="L74" s="42"/>
      <c r="M74" s="43"/>
      <c r="N74" s="42"/>
      <c r="O74" s="43"/>
      <c r="P74" s="44"/>
      <c r="Q74" s="44"/>
      <c r="R74" s="44">
        <f t="shared" si="31"/>
        <v>7</v>
      </c>
      <c r="S74" s="58">
        <v>5</v>
      </c>
      <c r="T74" s="59">
        <v>2</v>
      </c>
      <c r="U74" s="44"/>
      <c r="V74" s="58"/>
      <c r="W74" s="59"/>
      <c r="X74" s="44"/>
      <c r="Y74" s="58"/>
      <c r="Z74" s="59"/>
      <c r="AA74" s="44"/>
      <c r="AB74" s="58"/>
      <c r="AC74" s="59"/>
      <c r="AD74" s="44"/>
      <c r="AE74" s="58"/>
      <c r="AF74" s="59"/>
      <c r="AG74" s="44"/>
      <c r="AH74" s="58"/>
      <c r="AI74" s="59"/>
      <c r="AJ74" s="44"/>
      <c r="AK74" s="58"/>
      <c r="AL74" s="59"/>
      <c r="AM74" s="48">
        <f t="shared" si="32"/>
        <v>7</v>
      </c>
      <c r="AN74" s="58">
        <f t="shared" si="33"/>
        <v>5</v>
      </c>
      <c r="AO74" s="58">
        <f t="shared" si="33"/>
        <v>2</v>
      </c>
    </row>
    <row r="75" spans="1:41" ht="12" customHeight="1" x14ac:dyDescent="0.25">
      <c r="A75" s="177" t="s">
        <v>140</v>
      </c>
      <c r="B75" s="175">
        <v>6</v>
      </c>
      <c r="C75" s="181">
        <f t="shared" si="30"/>
        <v>0</v>
      </c>
      <c r="D75" s="175"/>
      <c r="E75" s="181"/>
      <c r="F75" s="175"/>
      <c r="G75" s="181"/>
      <c r="H75" s="175"/>
      <c r="I75" s="181"/>
      <c r="J75" s="175"/>
      <c r="K75" s="181"/>
      <c r="L75" s="42"/>
      <c r="M75" s="43"/>
      <c r="N75" s="42"/>
      <c r="O75" s="43"/>
      <c r="P75" s="44"/>
      <c r="Q75" s="44"/>
      <c r="R75" s="44">
        <f t="shared" si="31"/>
        <v>7</v>
      </c>
      <c r="S75" s="58">
        <v>6</v>
      </c>
      <c r="T75" s="59">
        <v>1</v>
      </c>
      <c r="U75" s="44"/>
      <c r="V75" s="58"/>
      <c r="W75" s="59"/>
      <c r="X75" s="44"/>
      <c r="Y75" s="58"/>
      <c r="Z75" s="59"/>
      <c r="AA75" s="44"/>
      <c r="AB75" s="58"/>
      <c r="AC75" s="59"/>
      <c r="AD75" s="44"/>
      <c r="AE75" s="58"/>
      <c r="AF75" s="59"/>
      <c r="AG75" s="44"/>
      <c r="AH75" s="58"/>
      <c r="AI75" s="59"/>
      <c r="AJ75" s="44"/>
      <c r="AK75" s="58"/>
      <c r="AL75" s="59"/>
      <c r="AM75" s="48">
        <f t="shared" si="32"/>
        <v>7</v>
      </c>
      <c r="AN75" s="58">
        <f t="shared" si="33"/>
        <v>6</v>
      </c>
      <c r="AO75" s="58">
        <f t="shared" si="33"/>
        <v>1</v>
      </c>
    </row>
    <row r="76" spans="1:41" s="39" customFormat="1" ht="12" customHeight="1" x14ac:dyDescent="0.25">
      <c r="A76" s="177" t="s">
        <v>141</v>
      </c>
      <c r="B76" s="175">
        <v>14</v>
      </c>
      <c r="C76" s="181">
        <f t="shared" si="30"/>
        <v>0</v>
      </c>
      <c r="D76" s="175">
        <v>17</v>
      </c>
      <c r="E76" s="181">
        <f t="shared" si="34"/>
        <v>1</v>
      </c>
      <c r="F76" s="175"/>
      <c r="G76" s="181"/>
      <c r="H76" s="175"/>
      <c r="I76" s="181"/>
      <c r="J76" s="175"/>
      <c r="K76" s="181"/>
      <c r="L76" s="30"/>
      <c r="M76" s="31"/>
      <c r="N76" s="30"/>
      <c r="O76" s="31">
        <f t="shared" si="29"/>
        <v>0</v>
      </c>
      <c r="P76" s="32">
        <v>1</v>
      </c>
      <c r="Q76" s="32" t="s">
        <v>142</v>
      </c>
      <c r="R76" s="44">
        <f t="shared" si="31"/>
        <v>14</v>
      </c>
      <c r="S76" s="56">
        <v>14</v>
      </c>
      <c r="T76" s="57">
        <v>0</v>
      </c>
      <c r="U76" s="32">
        <f t="shared" si="22"/>
        <v>17</v>
      </c>
      <c r="V76" s="56">
        <v>16</v>
      </c>
      <c r="W76" s="57">
        <v>1</v>
      </c>
      <c r="X76" s="32">
        <f t="shared" si="10"/>
        <v>0</v>
      </c>
      <c r="Y76" s="56">
        <v>0</v>
      </c>
      <c r="Z76" s="57">
        <v>0</v>
      </c>
      <c r="AA76" s="32">
        <f t="shared" si="11"/>
        <v>0</v>
      </c>
      <c r="AB76" s="56">
        <v>0</v>
      </c>
      <c r="AC76" s="57">
        <v>0</v>
      </c>
      <c r="AD76" s="32">
        <f t="shared" si="12"/>
        <v>0</v>
      </c>
      <c r="AE76" s="56">
        <v>0</v>
      </c>
      <c r="AF76" s="57">
        <v>0</v>
      </c>
      <c r="AG76" s="32">
        <f t="shared" si="13"/>
        <v>0</v>
      </c>
      <c r="AH76" s="56">
        <v>0</v>
      </c>
      <c r="AI76" s="57">
        <v>0</v>
      </c>
      <c r="AJ76" s="32">
        <f t="shared" si="14"/>
        <v>0</v>
      </c>
      <c r="AK76" s="56">
        <v>0</v>
      </c>
      <c r="AL76" s="57">
        <v>0</v>
      </c>
      <c r="AM76" s="48">
        <f t="shared" si="32"/>
        <v>31</v>
      </c>
      <c r="AN76" s="58">
        <f t="shared" si="33"/>
        <v>30</v>
      </c>
      <c r="AO76" s="58">
        <f t="shared" si="33"/>
        <v>1</v>
      </c>
    </row>
    <row r="77" spans="1:41" s="39" customFormat="1" ht="12" customHeight="1" x14ac:dyDescent="0.25">
      <c r="A77" s="177" t="s">
        <v>143</v>
      </c>
      <c r="B77" s="175">
        <v>6</v>
      </c>
      <c r="C77" s="181">
        <f t="shared" si="30"/>
        <v>0</v>
      </c>
      <c r="D77" s="175">
        <v>5</v>
      </c>
      <c r="E77" s="181">
        <f t="shared" si="34"/>
        <v>0</v>
      </c>
      <c r="F77" s="175"/>
      <c r="G77" s="181"/>
      <c r="H77" s="175"/>
      <c r="I77" s="181"/>
      <c r="J77" s="175"/>
      <c r="K77" s="181"/>
      <c r="L77" s="30"/>
      <c r="M77" s="31"/>
      <c r="N77" s="30"/>
      <c r="O77" s="31">
        <f t="shared" si="29"/>
        <v>0</v>
      </c>
      <c r="P77" s="32">
        <v>1</v>
      </c>
      <c r="Q77" s="32" t="s">
        <v>144</v>
      </c>
      <c r="R77" s="44">
        <f t="shared" si="31"/>
        <v>6</v>
      </c>
      <c r="S77" s="56">
        <v>6</v>
      </c>
      <c r="T77" s="57">
        <v>0</v>
      </c>
      <c r="U77" s="32">
        <f t="shared" si="22"/>
        <v>5</v>
      </c>
      <c r="V77" s="56">
        <v>5</v>
      </c>
      <c r="W77" s="57">
        <v>0</v>
      </c>
      <c r="X77" s="32">
        <f t="shared" si="10"/>
        <v>0</v>
      </c>
      <c r="Y77" s="56">
        <v>0</v>
      </c>
      <c r="Z77" s="57">
        <v>0</v>
      </c>
      <c r="AA77" s="32">
        <f t="shared" si="11"/>
        <v>0</v>
      </c>
      <c r="AB77" s="56">
        <v>0</v>
      </c>
      <c r="AC77" s="57">
        <v>0</v>
      </c>
      <c r="AD77" s="32">
        <f t="shared" si="12"/>
        <v>0</v>
      </c>
      <c r="AE77" s="56">
        <v>0</v>
      </c>
      <c r="AF77" s="57">
        <v>0</v>
      </c>
      <c r="AG77" s="32">
        <f t="shared" si="13"/>
        <v>0</v>
      </c>
      <c r="AH77" s="56">
        <v>0</v>
      </c>
      <c r="AI77" s="57">
        <v>0</v>
      </c>
      <c r="AJ77" s="32">
        <f t="shared" si="14"/>
        <v>0</v>
      </c>
      <c r="AK77" s="56">
        <v>0</v>
      </c>
      <c r="AL77" s="57"/>
      <c r="AM77" s="48">
        <f t="shared" si="32"/>
        <v>11</v>
      </c>
      <c r="AN77" s="58">
        <f t="shared" si="33"/>
        <v>11</v>
      </c>
      <c r="AO77" s="58">
        <f t="shared" si="33"/>
        <v>0</v>
      </c>
    </row>
    <row r="78" spans="1:41" s="39" customFormat="1" ht="12" customHeight="1" x14ac:dyDescent="0.25">
      <c r="A78" s="177" t="s">
        <v>145</v>
      </c>
      <c r="B78" s="175">
        <v>8</v>
      </c>
      <c r="C78" s="181">
        <v>0</v>
      </c>
      <c r="D78" s="175">
        <v>11</v>
      </c>
      <c r="E78" s="181">
        <f t="shared" si="34"/>
        <v>2</v>
      </c>
      <c r="F78" s="175"/>
      <c r="G78" s="181"/>
      <c r="H78" s="175"/>
      <c r="I78" s="181"/>
      <c r="J78" s="175"/>
      <c r="K78" s="181"/>
      <c r="L78" s="30"/>
      <c r="M78" s="31"/>
      <c r="N78" s="30"/>
      <c r="O78" s="31">
        <f t="shared" si="29"/>
        <v>0</v>
      </c>
      <c r="P78" s="32">
        <v>1</v>
      </c>
      <c r="Q78" s="32" t="s">
        <v>146</v>
      </c>
      <c r="R78" s="44">
        <f t="shared" si="31"/>
        <v>10</v>
      </c>
      <c r="S78" s="56">
        <v>9</v>
      </c>
      <c r="T78" s="57">
        <v>1</v>
      </c>
      <c r="U78" s="32">
        <f t="shared" si="22"/>
        <v>9</v>
      </c>
      <c r="V78" s="56">
        <v>9</v>
      </c>
      <c r="W78" s="57">
        <v>0</v>
      </c>
      <c r="X78" s="32">
        <f t="shared" si="10"/>
        <v>0</v>
      </c>
      <c r="Y78" s="56">
        <v>0</v>
      </c>
      <c r="Z78" s="57">
        <v>0</v>
      </c>
      <c r="AA78" s="32">
        <f t="shared" si="11"/>
        <v>0</v>
      </c>
      <c r="AB78" s="56">
        <v>0</v>
      </c>
      <c r="AC78" s="57">
        <v>0</v>
      </c>
      <c r="AD78" s="32">
        <f t="shared" si="12"/>
        <v>0</v>
      </c>
      <c r="AE78" s="56">
        <v>0</v>
      </c>
      <c r="AF78" s="57">
        <v>0</v>
      </c>
      <c r="AG78" s="32">
        <f t="shared" si="13"/>
        <v>0</v>
      </c>
      <c r="AH78" s="56">
        <v>0</v>
      </c>
      <c r="AI78" s="57">
        <v>0</v>
      </c>
      <c r="AJ78" s="32">
        <f t="shared" si="14"/>
        <v>0</v>
      </c>
      <c r="AK78" s="56">
        <v>0</v>
      </c>
      <c r="AL78" s="57"/>
      <c r="AM78" s="48">
        <f t="shared" si="32"/>
        <v>19</v>
      </c>
      <c r="AN78" s="58">
        <f t="shared" si="33"/>
        <v>18</v>
      </c>
      <c r="AO78" s="58">
        <f t="shared" si="33"/>
        <v>1</v>
      </c>
    </row>
    <row r="79" spans="1:41" s="39" customFormat="1" ht="12" customHeight="1" x14ac:dyDescent="0.25">
      <c r="A79" s="177" t="s">
        <v>147</v>
      </c>
      <c r="B79" s="175">
        <v>6</v>
      </c>
      <c r="C79" s="181">
        <f t="shared" si="30"/>
        <v>0</v>
      </c>
      <c r="D79" s="175">
        <v>9</v>
      </c>
      <c r="E79" s="181">
        <f t="shared" si="34"/>
        <v>2</v>
      </c>
      <c r="F79" s="175"/>
      <c r="G79" s="181"/>
      <c r="H79" s="175"/>
      <c r="I79" s="181"/>
      <c r="J79" s="175"/>
      <c r="K79" s="181"/>
      <c r="L79" s="30"/>
      <c r="M79" s="31"/>
      <c r="N79" s="30"/>
      <c r="O79" s="31">
        <f t="shared" si="29"/>
        <v>0</v>
      </c>
      <c r="P79" s="32">
        <v>1</v>
      </c>
      <c r="Q79" s="32" t="s">
        <v>148</v>
      </c>
      <c r="R79" s="44">
        <f t="shared" si="31"/>
        <v>6</v>
      </c>
      <c r="S79" s="56">
        <v>6</v>
      </c>
      <c r="T79" s="57">
        <v>0</v>
      </c>
      <c r="U79" s="32">
        <f t="shared" si="22"/>
        <v>7</v>
      </c>
      <c r="V79" s="56">
        <v>7</v>
      </c>
      <c r="W79" s="57">
        <v>0</v>
      </c>
      <c r="X79" s="32">
        <f t="shared" si="10"/>
        <v>0</v>
      </c>
      <c r="Y79" s="56">
        <v>0</v>
      </c>
      <c r="Z79" s="57">
        <v>0</v>
      </c>
      <c r="AA79" s="32">
        <f t="shared" si="11"/>
        <v>0</v>
      </c>
      <c r="AB79" s="56">
        <v>0</v>
      </c>
      <c r="AC79" s="57">
        <v>0</v>
      </c>
      <c r="AD79" s="32">
        <f t="shared" si="12"/>
        <v>0</v>
      </c>
      <c r="AE79" s="56">
        <v>0</v>
      </c>
      <c r="AF79" s="57">
        <v>0</v>
      </c>
      <c r="AG79" s="32">
        <f t="shared" si="13"/>
        <v>0</v>
      </c>
      <c r="AH79" s="56">
        <v>0</v>
      </c>
      <c r="AI79" s="57">
        <v>0</v>
      </c>
      <c r="AJ79" s="32">
        <f t="shared" si="14"/>
        <v>0</v>
      </c>
      <c r="AK79" s="56">
        <v>0</v>
      </c>
      <c r="AL79" s="57"/>
      <c r="AM79" s="48">
        <f t="shared" si="32"/>
        <v>13</v>
      </c>
      <c r="AN79" s="58">
        <f t="shared" si="33"/>
        <v>13</v>
      </c>
      <c r="AO79" s="58">
        <f t="shared" si="33"/>
        <v>0</v>
      </c>
    </row>
    <row r="80" spans="1:41" s="39" customFormat="1" ht="12" customHeight="1" x14ac:dyDescent="0.25">
      <c r="A80" s="177" t="s">
        <v>149</v>
      </c>
      <c r="B80" s="175">
        <v>4</v>
      </c>
      <c r="C80" s="181">
        <f t="shared" si="30"/>
        <v>1</v>
      </c>
      <c r="D80" s="175">
        <v>4</v>
      </c>
      <c r="E80" s="181">
        <f t="shared" si="34"/>
        <v>0</v>
      </c>
      <c r="F80" s="175"/>
      <c r="G80" s="181"/>
      <c r="H80" s="175"/>
      <c r="I80" s="181"/>
      <c r="J80" s="175"/>
      <c r="K80" s="181"/>
      <c r="L80" s="30"/>
      <c r="M80" s="31"/>
      <c r="N80" s="30"/>
      <c r="O80" s="31">
        <f t="shared" si="29"/>
        <v>0</v>
      </c>
      <c r="P80" s="32">
        <v>1</v>
      </c>
      <c r="Q80" s="32" t="s">
        <v>150</v>
      </c>
      <c r="R80" s="44">
        <f t="shared" si="31"/>
        <v>6</v>
      </c>
      <c r="S80" s="56">
        <v>3</v>
      </c>
      <c r="T80" s="57">
        <v>3</v>
      </c>
      <c r="U80" s="32">
        <f t="shared" si="22"/>
        <v>13</v>
      </c>
      <c r="V80" s="56">
        <v>4</v>
      </c>
      <c r="W80" s="57">
        <v>9</v>
      </c>
      <c r="X80" s="32">
        <f t="shared" si="10"/>
        <v>0</v>
      </c>
      <c r="Y80" s="56">
        <v>0</v>
      </c>
      <c r="Z80" s="57">
        <v>0</v>
      </c>
      <c r="AA80" s="32">
        <f t="shared" si="11"/>
        <v>0</v>
      </c>
      <c r="AB80" s="56">
        <v>0</v>
      </c>
      <c r="AC80" s="57">
        <v>0</v>
      </c>
      <c r="AD80" s="32">
        <f t="shared" si="12"/>
        <v>0</v>
      </c>
      <c r="AE80" s="56">
        <v>0</v>
      </c>
      <c r="AF80" s="57">
        <v>0</v>
      </c>
      <c r="AG80" s="32">
        <f t="shared" si="13"/>
        <v>0</v>
      </c>
      <c r="AH80" s="56">
        <v>0</v>
      </c>
      <c r="AI80" s="57">
        <v>0</v>
      </c>
      <c r="AJ80" s="32">
        <f t="shared" si="14"/>
        <v>0</v>
      </c>
      <c r="AK80" s="56"/>
      <c r="AL80" s="57">
        <v>0</v>
      </c>
      <c r="AM80" s="48">
        <f t="shared" si="32"/>
        <v>19</v>
      </c>
      <c r="AN80" s="58">
        <f t="shared" si="33"/>
        <v>7</v>
      </c>
      <c r="AO80" s="58">
        <f t="shared" si="33"/>
        <v>12</v>
      </c>
    </row>
    <row r="81" spans="1:41" s="39" customFormat="1" ht="12" customHeight="1" x14ac:dyDescent="0.25">
      <c r="A81" s="177" t="s">
        <v>151</v>
      </c>
      <c r="B81" s="175">
        <v>3</v>
      </c>
      <c r="C81" s="181">
        <f t="shared" si="30"/>
        <v>0</v>
      </c>
      <c r="D81" s="175">
        <v>3</v>
      </c>
      <c r="E81" s="181">
        <f t="shared" si="34"/>
        <v>1</v>
      </c>
      <c r="F81" s="175"/>
      <c r="G81" s="181"/>
      <c r="H81" s="175"/>
      <c r="I81" s="181"/>
      <c r="J81" s="175"/>
      <c r="K81" s="181"/>
      <c r="L81" s="30"/>
      <c r="M81" s="31"/>
      <c r="N81" s="30"/>
      <c r="O81" s="31">
        <f t="shared" si="29"/>
        <v>0</v>
      </c>
      <c r="P81" s="32">
        <v>1</v>
      </c>
      <c r="Q81" s="32" t="s">
        <v>152</v>
      </c>
      <c r="R81" s="44">
        <f t="shared" si="31"/>
        <v>5</v>
      </c>
      <c r="S81" s="56">
        <v>3</v>
      </c>
      <c r="T81" s="57">
        <v>2</v>
      </c>
      <c r="U81" s="32">
        <f t="shared" si="22"/>
        <v>5</v>
      </c>
      <c r="V81" s="56">
        <v>2</v>
      </c>
      <c r="W81" s="57">
        <v>3</v>
      </c>
      <c r="X81" s="32">
        <f t="shared" si="10"/>
        <v>0</v>
      </c>
      <c r="Y81" s="56">
        <v>0</v>
      </c>
      <c r="Z81" s="57">
        <v>0</v>
      </c>
      <c r="AA81" s="32">
        <f t="shared" si="11"/>
        <v>0</v>
      </c>
      <c r="AB81" s="56">
        <v>0</v>
      </c>
      <c r="AC81" s="57">
        <v>0</v>
      </c>
      <c r="AD81" s="32">
        <f t="shared" si="12"/>
        <v>0</v>
      </c>
      <c r="AE81" s="56">
        <v>0</v>
      </c>
      <c r="AF81" s="57">
        <v>0</v>
      </c>
      <c r="AG81" s="32">
        <f t="shared" si="13"/>
        <v>0</v>
      </c>
      <c r="AH81" s="56">
        <v>0</v>
      </c>
      <c r="AI81" s="57">
        <v>0</v>
      </c>
      <c r="AJ81" s="32">
        <f t="shared" si="14"/>
        <v>0</v>
      </c>
      <c r="AK81" s="56"/>
      <c r="AL81" s="57">
        <v>0</v>
      </c>
      <c r="AM81" s="48">
        <f t="shared" si="32"/>
        <v>10</v>
      </c>
      <c r="AN81" s="58">
        <f t="shared" si="33"/>
        <v>5</v>
      </c>
      <c r="AO81" s="58">
        <f t="shared" si="33"/>
        <v>5</v>
      </c>
    </row>
    <row r="82" spans="1:41" s="61" customFormat="1" ht="12" hidden="1" customHeight="1" x14ac:dyDescent="0.3">
      <c r="A82" s="41" t="s">
        <v>153</v>
      </c>
      <c r="B82" s="42"/>
      <c r="C82" s="43">
        <f>B82-U82</f>
        <v>0</v>
      </c>
      <c r="D82" s="42"/>
      <c r="E82" s="43">
        <f>D82-W82</f>
        <v>0</v>
      </c>
      <c r="F82" s="42"/>
      <c r="G82" s="43">
        <f t="shared" si="25"/>
        <v>0</v>
      </c>
      <c r="H82" s="42"/>
      <c r="I82" s="43">
        <f t="shared" si="26"/>
        <v>0</v>
      </c>
      <c r="J82" s="42"/>
      <c r="K82" s="43">
        <f>J82-AF82</f>
        <v>0</v>
      </c>
      <c r="L82" s="42"/>
      <c r="M82" s="43">
        <f t="shared" si="28"/>
        <v>0</v>
      </c>
      <c r="N82" s="42"/>
      <c r="O82" s="43"/>
      <c r="P82" s="44">
        <v>1</v>
      </c>
      <c r="Q82" s="44" t="s">
        <v>154</v>
      </c>
      <c r="R82" s="44">
        <f t="shared" si="31"/>
        <v>0</v>
      </c>
      <c r="S82" s="58"/>
      <c r="T82" s="59"/>
      <c r="U82" s="44">
        <f t="shared" si="22"/>
        <v>0</v>
      </c>
      <c r="V82" s="58"/>
      <c r="W82" s="59"/>
      <c r="X82" s="44">
        <f t="shared" si="10"/>
        <v>0</v>
      </c>
      <c r="Y82" s="58"/>
      <c r="Z82" s="59"/>
      <c r="AA82" s="44">
        <f t="shared" si="11"/>
        <v>0</v>
      </c>
      <c r="AB82" s="58"/>
      <c r="AC82" s="59"/>
      <c r="AD82" s="44">
        <f t="shared" si="12"/>
        <v>0</v>
      </c>
      <c r="AE82" s="58"/>
      <c r="AF82" s="59"/>
      <c r="AG82" s="44">
        <f t="shared" si="13"/>
        <v>0</v>
      </c>
      <c r="AH82" s="58"/>
      <c r="AI82" s="59"/>
      <c r="AJ82" s="44">
        <f t="shared" si="14"/>
        <v>0</v>
      </c>
      <c r="AK82" s="58"/>
      <c r="AL82" s="59"/>
      <c r="AM82" s="48">
        <f t="shared" si="32"/>
        <v>0</v>
      </c>
      <c r="AN82" s="58">
        <f t="shared" si="33"/>
        <v>0</v>
      </c>
      <c r="AO82" s="58">
        <f t="shared" si="33"/>
        <v>0</v>
      </c>
    </row>
    <row r="83" spans="1:41" s="61" customFormat="1" ht="12" hidden="1" customHeight="1" x14ac:dyDescent="0.3">
      <c r="A83" s="41" t="s">
        <v>155</v>
      </c>
      <c r="B83" s="42"/>
      <c r="C83" s="43">
        <f>B83-U83</f>
        <v>0</v>
      </c>
      <c r="D83" s="42"/>
      <c r="E83" s="43">
        <f>D83-W83</f>
        <v>0</v>
      </c>
      <c r="F83" s="42"/>
      <c r="G83" s="43">
        <f t="shared" si="25"/>
        <v>0</v>
      </c>
      <c r="H83" s="42"/>
      <c r="I83" s="43">
        <f t="shared" si="26"/>
        <v>0</v>
      </c>
      <c r="J83" s="42"/>
      <c r="K83" s="43">
        <f>J83-AF83</f>
        <v>0</v>
      </c>
      <c r="L83" s="42"/>
      <c r="M83" s="43">
        <f t="shared" si="28"/>
        <v>0</v>
      </c>
      <c r="N83" s="42"/>
      <c r="O83" s="43">
        <f>N83-AK83</f>
        <v>0</v>
      </c>
      <c r="P83" s="44">
        <v>1</v>
      </c>
      <c r="Q83" s="44" t="s">
        <v>156</v>
      </c>
      <c r="R83" s="44">
        <f t="shared" si="31"/>
        <v>0</v>
      </c>
      <c r="S83" s="58"/>
      <c r="T83" s="59"/>
      <c r="U83" s="44">
        <f t="shared" si="22"/>
        <v>0</v>
      </c>
      <c r="V83" s="58"/>
      <c r="W83" s="59"/>
      <c r="X83" s="44">
        <f t="shared" si="10"/>
        <v>0</v>
      </c>
      <c r="Y83" s="58"/>
      <c r="Z83" s="59"/>
      <c r="AA83" s="44">
        <f t="shared" si="11"/>
        <v>0</v>
      </c>
      <c r="AB83" s="58"/>
      <c r="AC83" s="59"/>
      <c r="AD83" s="44">
        <f t="shared" si="12"/>
        <v>0</v>
      </c>
      <c r="AE83" s="58"/>
      <c r="AF83" s="59"/>
      <c r="AG83" s="44">
        <f t="shared" si="13"/>
        <v>0</v>
      </c>
      <c r="AH83" s="58"/>
      <c r="AI83" s="59"/>
      <c r="AJ83" s="44">
        <f t="shared" si="14"/>
        <v>0</v>
      </c>
      <c r="AK83" s="58"/>
      <c r="AL83" s="59"/>
      <c r="AM83" s="48">
        <f t="shared" si="32"/>
        <v>0</v>
      </c>
      <c r="AN83" s="58">
        <f t="shared" ref="AN83:AO84" si="35">S83+V83</f>
        <v>0</v>
      </c>
      <c r="AO83" s="58">
        <f t="shared" si="35"/>
        <v>0</v>
      </c>
    </row>
    <row r="84" spans="1:41" s="61" customFormat="1" ht="12" hidden="1" customHeight="1" x14ac:dyDescent="0.3">
      <c r="A84" s="41" t="s">
        <v>157</v>
      </c>
      <c r="B84" s="42"/>
      <c r="C84" s="43">
        <f>B84-U84</f>
        <v>0</v>
      </c>
      <c r="D84" s="42"/>
      <c r="E84" s="43">
        <f>D84-W84</f>
        <v>0</v>
      </c>
      <c r="F84" s="42"/>
      <c r="G84" s="43">
        <f t="shared" si="25"/>
        <v>0</v>
      </c>
      <c r="H84" s="42"/>
      <c r="I84" s="43">
        <f t="shared" si="26"/>
        <v>0</v>
      </c>
      <c r="J84" s="42"/>
      <c r="K84" s="43"/>
      <c r="L84" s="42"/>
      <c r="M84" s="43">
        <f t="shared" si="28"/>
        <v>0</v>
      </c>
      <c r="N84" s="42"/>
      <c r="O84" s="43">
        <f>N84-AK84</f>
        <v>0</v>
      </c>
      <c r="P84" s="44">
        <v>1</v>
      </c>
      <c r="Q84" s="44" t="s">
        <v>158</v>
      </c>
      <c r="R84" s="44">
        <f t="shared" si="31"/>
        <v>0</v>
      </c>
      <c r="S84" s="58">
        <v>0</v>
      </c>
      <c r="T84" s="59">
        <v>0</v>
      </c>
      <c r="U84" s="44">
        <f t="shared" si="22"/>
        <v>0</v>
      </c>
      <c r="V84" s="58">
        <v>0</v>
      </c>
      <c r="W84" s="59">
        <v>0</v>
      </c>
      <c r="X84" s="44">
        <f t="shared" si="10"/>
        <v>0</v>
      </c>
      <c r="Y84" s="58">
        <v>0</v>
      </c>
      <c r="Z84" s="59">
        <v>0</v>
      </c>
      <c r="AA84" s="44">
        <f t="shared" si="11"/>
        <v>0</v>
      </c>
      <c r="AB84" s="58">
        <v>0</v>
      </c>
      <c r="AC84" s="59">
        <v>0</v>
      </c>
      <c r="AD84" s="44">
        <f t="shared" si="12"/>
        <v>0</v>
      </c>
      <c r="AE84" s="58">
        <v>0</v>
      </c>
      <c r="AF84" s="59">
        <v>0</v>
      </c>
      <c r="AG84" s="44">
        <f t="shared" si="13"/>
        <v>0</v>
      </c>
      <c r="AH84" s="58"/>
      <c r="AI84" s="59"/>
      <c r="AJ84" s="44">
        <f t="shared" si="14"/>
        <v>0</v>
      </c>
      <c r="AK84" s="58"/>
      <c r="AL84" s="59">
        <v>0</v>
      </c>
      <c r="AM84" s="48">
        <f t="shared" si="32"/>
        <v>0</v>
      </c>
      <c r="AN84" s="58">
        <f t="shared" si="35"/>
        <v>0</v>
      </c>
      <c r="AO84" s="58">
        <f t="shared" si="35"/>
        <v>0</v>
      </c>
    </row>
    <row r="85" spans="1:41" ht="0.75" customHeight="1" x14ac:dyDescent="0.25">
      <c r="A85" s="62" t="s">
        <v>159</v>
      </c>
      <c r="B85" s="62">
        <f>B64+B58+B31</f>
        <v>621</v>
      </c>
      <c r="C85" s="62">
        <f t="shared" ref="C85:O85" si="36">C64+C58+C31</f>
        <v>11</v>
      </c>
      <c r="D85" s="62">
        <f t="shared" si="36"/>
        <v>617</v>
      </c>
      <c r="E85" s="62">
        <f t="shared" si="36"/>
        <v>129</v>
      </c>
      <c r="F85" s="62">
        <f t="shared" si="36"/>
        <v>552</v>
      </c>
      <c r="G85" s="62">
        <f t="shared" si="36"/>
        <v>145</v>
      </c>
      <c r="H85" s="62">
        <f t="shared" si="36"/>
        <v>561</v>
      </c>
      <c r="I85" s="62">
        <f t="shared" si="36"/>
        <v>154</v>
      </c>
      <c r="J85" s="62">
        <f t="shared" si="36"/>
        <v>20</v>
      </c>
      <c r="K85" s="62">
        <f t="shared" si="36"/>
        <v>3</v>
      </c>
      <c r="L85" s="62">
        <f t="shared" si="36"/>
        <v>0</v>
      </c>
      <c r="M85" s="62">
        <f t="shared" si="36"/>
        <v>0</v>
      </c>
      <c r="N85" s="62">
        <f t="shared" si="36"/>
        <v>0</v>
      </c>
      <c r="O85" s="62">
        <f t="shared" si="36"/>
        <v>0</v>
      </c>
      <c r="P85" s="50"/>
      <c r="Q85" s="50"/>
      <c r="R85" s="50">
        <f t="shared" ref="R85:AL85" si="37">R31+R58+R64</f>
        <v>712</v>
      </c>
      <c r="S85" s="50">
        <f t="shared" si="37"/>
        <v>628</v>
      </c>
      <c r="T85" s="50">
        <f t="shared" si="37"/>
        <v>84</v>
      </c>
      <c r="U85" s="50">
        <f t="shared" si="37"/>
        <v>632</v>
      </c>
      <c r="V85" s="50">
        <f t="shared" si="37"/>
        <v>478</v>
      </c>
      <c r="W85" s="50">
        <f t="shared" si="37"/>
        <v>154</v>
      </c>
      <c r="X85" s="50">
        <f t="shared" si="37"/>
        <v>532</v>
      </c>
      <c r="Y85" s="50">
        <f t="shared" si="37"/>
        <v>373</v>
      </c>
      <c r="Z85" s="50">
        <f t="shared" si="37"/>
        <v>159</v>
      </c>
      <c r="AA85" s="50">
        <f t="shared" si="37"/>
        <v>502</v>
      </c>
      <c r="AB85" s="50">
        <f t="shared" si="37"/>
        <v>364</v>
      </c>
      <c r="AC85" s="50">
        <f t="shared" si="37"/>
        <v>138</v>
      </c>
      <c r="AD85" s="50">
        <f t="shared" si="37"/>
        <v>55</v>
      </c>
      <c r="AE85" s="50">
        <f t="shared" si="37"/>
        <v>17</v>
      </c>
      <c r="AF85" s="50">
        <f t="shared" si="37"/>
        <v>38</v>
      </c>
      <c r="AG85" s="50">
        <f t="shared" si="37"/>
        <v>0</v>
      </c>
      <c r="AH85" s="50">
        <f t="shared" si="37"/>
        <v>0</v>
      </c>
      <c r="AI85" s="50">
        <f t="shared" si="37"/>
        <v>0</v>
      </c>
      <c r="AJ85" s="50">
        <f t="shared" si="37"/>
        <v>0</v>
      </c>
      <c r="AK85" s="50">
        <f t="shared" si="37"/>
        <v>0</v>
      </c>
      <c r="AL85" s="50">
        <f t="shared" si="37"/>
        <v>0</v>
      </c>
      <c r="AM85" s="50">
        <f>AM64+AM58+AM31</f>
        <v>2433</v>
      </c>
      <c r="AN85" s="50">
        <f>AN64+AN58+AN31</f>
        <v>1860</v>
      </c>
      <c r="AO85" s="50">
        <f>AO64+AO58+AO31</f>
        <v>573</v>
      </c>
    </row>
  </sheetData>
  <mergeCells count="42">
    <mergeCell ref="A1:M1"/>
    <mergeCell ref="L2:L29"/>
    <mergeCell ref="A2:A29"/>
    <mergeCell ref="B2:B29"/>
    <mergeCell ref="C2:C29"/>
    <mergeCell ref="D2:D29"/>
    <mergeCell ref="E2:E29"/>
    <mergeCell ref="F2:F29"/>
    <mergeCell ref="G2:G29"/>
    <mergeCell ref="H2:H29"/>
    <mergeCell ref="I2:I29"/>
    <mergeCell ref="J2:J29"/>
    <mergeCell ref="K2:K29"/>
    <mergeCell ref="Z20:Z29"/>
    <mergeCell ref="M2:M29"/>
    <mergeCell ref="N2:N29"/>
    <mergeCell ref="O2:O29"/>
    <mergeCell ref="AM2:AM29"/>
    <mergeCell ref="R10:T16"/>
    <mergeCell ref="U10:W16"/>
    <mergeCell ref="X10:Z16"/>
    <mergeCell ref="AA10:AC16"/>
    <mergeCell ref="R20:R29"/>
    <mergeCell ref="T20:T29"/>
    <mergeCell ref="U20:U29"/>
    <mergeCell ref="W20:W29"/>
    <mergeCell ref="X20:X29"/>
    <mergeCell ref="AI20:AI29"/>
    <mergeCell ref="AD10:AF16"/>
    <mergeCell ref="AG10:AI16"/>
    <mergeCell ref="AJ10:AL16"/>
    <mergeCell ref="AP11:AP19"/>
    <mergeCell ref="AN2:AO10"/>
    <mergeCell ref="AP2:AP9"/>
    <mergeCell ref="AJ20:AJ29"/>
    <mergeCell ref="AL20:AL29"/>
    <mergeCell ref="AP20:AP29"/>
    <mergeCell ref="AA20:AA29"/>
    <mergeCell ref="AC20:AC29"/>
    <mergeCell ref="AD20:AD29"/>
    <mergeCell ref="AF20:AF29"/>
    <mergeCell ref="AG20:AG29"/>
  </mergeCells>
  <pageMargins left="0.23622047244094491" right="0.23622047244094491" top="0" bottom="0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ЗАОЧНАЯ январь 2024</vt:lpstr>
      <vt:lpstr>ОЧНАЯ январь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Никулина Ирина</dc:creator>
  <cp:lastModifiedBy>Алексеенко Нина</cp:lastModifiedBy>
  <dcterms:created xsi:type="dcterms:W3CDTF">2024-01-17T13:18:37Z</dcterms:created>
  <dcterms:modified xsi:type="dcterms:W3CDTF">2024-01-18T09:14:32Z</dcterms:modified>
</cp:coreProperties>
</file>